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ctoria\"/>
    </mc:Choice>
  </mc:AlternateContent>
  <bookViews>
    <workbookView xWindow="0" yWindow="0" windowWidth="20490" windowHeight="7155"/>
  </bookViews>
  <sheets>
    <sheet name="OVINO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5" i="1"/>
  <c r="G44" i="1"/>
  <c r="G43" i="1"/>
  <c r="G41" i="1"/>
  <c r="G40" i="1"/>
  <c r="G24" i="1"/>
  <c r="G23" i="1"/>
  <c r="G22" i="1"/>
  <c r="G21" i="1"/>
  <c r="C76" i="1" l="1"/>
  <c r="D73" i="1" s="1"/>
  <c r="G51" i="1"/>
  <c r="G12" i="1"/>
  <c r="G56" i="1" s="1"/>
  <c r="D70" i="1" l="1"/>
  <c r="D74" i="1"/>
  <c r="D75" i="1"/>
  <c r="G25" i="1"/>
  <c r="D72" i="1"/>
  <c r="G46" i="1"/>
  <c r="D76" i="1" l="1"/>
  <c r="G53" i="1"/>
  <c r="G54" i="1" s="1"/>
  <c r="G55" i="1" s="1"/>
  <c r="D81" i="1" l="1"/>
  <c r="G57" i="1"/>
  <c r="C81" i="1"/>
  <c r="E81" i="1"/>
</calcChain>
</file>

<file path=xl/sharedStrings.xml><?xml version="1.0" encoding="utf-8"?>
<sst xmlns="http://schemas.openxmlformats.org/spreadsheetml/2006/main" count="124" uniqueCount="93">
  <si>
    <t>RUBRO O CULTIVO</t>
  </si>
  <si>
    <t>OVINO</t>
  </si>
  <si>
    <t>RENDIMIENTO (kilos/Há.)</t>
  </si>
  <si>
    <t>VARIEDAD</t>
  </si>
  <si>
    <t>Mezcla</t>
  </si>
  <si>
    <t>FECHA ESTIMADA  PRECIO VENTA</t>
  </si>
  <si>
    <t>Diciembre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</si>
  <si>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</si>
  <si>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</si>
  <si>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</si>
  <si>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</si>
  <si>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</si>
  <si>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</si>
  <si>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</si>
  <si>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Victoria</t>
  </si>
  <si>
    <t>DESTINO PRODUCCION</t>
  </si>
  <si>
    <t>Consumo Local</t>
  </si>
  <si>
    <t>COMUNA/LOCALIDAD</t>
  </si>
  <si>
    <t>Todas la comunas del Área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</si>
  <si>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</si>
  <si>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</si>
  <si>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</si>
  <si>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</si>
  <si>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</si>
  <si>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</si>
  <si>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</si>
  <si>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</si>
  <si>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</si>
  <si>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</si>
  <si>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</si>
  <si>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</si>
  <si>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</si>
  <si>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</si>
  <si>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Julio-Septiembre</t>
  </si>
  <si>
    <t>Sanitario</t>
  </si>
  <si>
    <t>Abril - Septiembre</t>
  </si>
  <si>
    <t>Esquila</t>
  </si>
  <si>
    <t>Diciembre</t>
  </si>
  <si>
    <t>Ventas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</si>
  <si>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</si>
  <si>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</si>
  <si>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</si>
  <si>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</si>
  <si>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</si>
  <si>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</si>
  <si>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</si>
  <si>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</si>
  <si>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</si>
  <si>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MANEJO DE PRADERAS Y ALIMENTACIÓN</t>
  </si>
  <si>
    <t>Fertilización de pradera</t>
  </si>
  <si>
    <t>Kg</t>
  </si>
  <si>
    <t>Junio</t>
  </si>
  <si>
    <t>Fardos</t>
  </si>
  <si>
    <t>MANEJO SANITARIO</t>
  </si>
  <si>
    <t>Antiparasitario interno</t>
  </si>
  <si>
    <t>ml</t>
  </si>
  <si>
    <t>Mayo-Noviembre</t>
  </si>
  <si>
    <t>Antipatasitario externo</t>
  </si>
  <si>
    <t>Clostribac-8</t>
  </si>
  <si>
    <t>Dosis</t>
  </si>
  <si>
    <t>Mayo</t>
  </si>
  <si>
    <t>Subtotal Insumos</t>
  </si>
  <si>
    <t>OTROS</t>
  </si>
  <si>
    <t>Item</t>
  </si>
  <si>
    <t>Reposiciones cercos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</si>
  <si>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</si>
  <si>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</si>
  <si>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</si>
  <si>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</si>
  <si>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</si>
  <si>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</si>
  <si>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</si>
  <si>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</si>
  <si>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</si>
  <si>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</si>
  <si>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</si>
  <si>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</si>
  <si>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</si>
  <si>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</si>
  <si>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</si>
  <si>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</si>
  <si>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</si>
  <si>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</si>
  <si>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</si>
  <si>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</si>
  <si>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</si>
  <si>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</si>
  <si>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</si>
  <si>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</si>
  <si>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($/kilos)</t>
  </si>
  <si>
    <t>Rendimiento (kilos/ha)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</si>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</sst>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  <numFmt numFmtId="168" formatCode="#,##0_ ;\-#,##0\ "/>
    <numFmt numFmtId="169" formatCode="_-* #,##0_-;\-* #,##0_-;_-* &quot;-&quot;??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" fillId="0" borderId="20" applyFont="0" applyFill="0" applyBorder="0" applyAlignment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8" fillId="6" borderId="20" xfId="0" applyFont="1" applyFill="1" applyBorder="1" applyAlignment="1"/>
    <xf numFmtId="49" fontId="6" fillId="7" borderId="21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2" fillId="2" borderId="20" xfId="0" applyNumberFormat="1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6" fillId="7" borderId="30" xfId="0" applyNumberFormat="1" applyFont="1" applyFill="1" applyBorder="1" applyAlignment="1">
      <alignment vertical="center"/>
    </xf>
    <xf numFmtId="49" fontId="8" fillId="7" borderId="31" xfId="0" applyNumberFormat="1" applyFont="1" applyFill="1" applyBorder="1" applyAlignment="1"/>
    <xf numFmtId="49" fontId="6" fillId="2" borderId="32" xfId="0" applyNumberFormat="1" applyFont="1" applyFill="1" applyBorder="1" applyAlignment="1">
      <alignment vertical="center"/>
    </xf>
    <xf numFmtId="9" fontId="8" fillId="2" borderId="33" xfId="0" applyNumberFormat="1" applyFont="1" applyFill="1" applyBorder="1" applyAlignment="1"/>
    <xf numFmtId="49" fontId="6" fillId="7" borderId="34" xfId="0" applyNumberFormat="1" applyFont="1" applyFill="1" applyBorder="1" applyAlignment="1">
      <alignment vertical="center"/>
    </xf>
    <xf numFmtId="166" fontId="6" fillId="7" borderId="35" xfId="0" applyNumberFormat="1" applyFont="1" applyFill="1" applyBorder="1" applyAlignment="1">
      <alignment vertical="center"/>
    </xf>
    <xf numFmtId="9" fontId="6" fillId="7" borderId="36" xfId="0" applyNumberFormat="1" applyFont="1" applyFill="1" applyBorder="1" applyAlignment="1">
      <alignment vertical="center"/>
    </xf>
    <xf numFmtId="0" fontId="8" fillId="8" borderId="39" xfId="0" applyFont="1" applyFill="1" applyBorder="1" applyAlignment="1"/>
    <xf numFmtId="0" fontId="8" fillId="2" borderId="20" xfId="0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vertical="center"/>
    </xf>
    <xf numFmtId="49" fontId="6" fillId="2" borderId="40" xfId="0" applyNumberFormat="1" applyFont="1" applyFill="1" applyBorder="1" applyAlignment="1">
      <alignment vertical="center"/>
    </xf>
    <xf numFmtId="0" fontId="8" fillId="2" borderId="41" xfId="0" applyFont="1" applyFill="1" applyBorder="1" applyAlignment="1"/>
    <xf numFmtId="0" fontId="8" fillId="2" borderId="42" xfId="0" applyFont="1" applyFill="1" applyBorder="1" applyAlignment="1"/>
    <xf numFmtId="49" fontId="8" fillId="2" borderId="43" xfId="0" applyNumberFormat="1" applyFont="1" applyFill="1" applyBorder="1" applyAlignment="1">
      <alignment vertical="center"/>
    </xf>
    <xf numFmtId="0" fontId="8" fillId="2" borderId="44" xfId="0" applyFont="1" applyFill="1" applyBorder="1" applyAlignment="1"/>
    <xf numFmtId="49" fontId="8" fillId="2" borderId="45" xfId="0" applyNumberFormat="1" applyFont="1" applyFill="1" applyBorder="1" applyAlignment="1">
      <alignment vertical="center"/>
    </xf>
    <xf numFmtId="0" fontId="8" fillId="2" borderId="46" xfId="0" applyFont="1" applyFill="1" applyBorder="1" applyAlignment="1"/>
    <xf numFmtId="0" fontId="8" fillId="2" borderId="47" xfId="0" applyFont="1" applyFill="1" applyBorder="1" applyAlignment="1"/>
    <xf numFmtId="0" fontId="6" fillId="6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49" fontId="11" fillId="8" borderId="2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48" xfId="0" applyFont="1" applyFill="1" applyBorder="1" applyAlignment="1">
      <alignment vertical="center"/>
    </xf>
    <xf numFmtId="49" fontId="6" fillId="7" borderId="49" xfId="0" applyNumberFormat="1" applyFont="1" applyFill="1" applyBorder="1" applyAlignment="1">
      <alignment vertical="center"/>
    </xf>
    <xf numFmtId="0" fontId="6" fillId="7" borderId="50" xfId="0" applyNumberFormat="1" applyFont="1" applyFill="1" applyBorder="1" applyAlignment="1">
      <alignment vertical="center"/>
    </xf>
    <xf numFmtId="0" fontId="6" fillId="7" borderId="51" xfId="0" applyNumberFormat="1" applyFont="1" applyFill="1" applyBorder="1" applyAlignment="1">
      <alignment vertical="center"/>
    </xf>
    <xf numFmtId="166" fontId="6" fillId="7" borderId="36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4" fillId="0" borderId="20" xfId="0" applyFont="1" applyFill="1" applyBorder="1" applyAlignment="1">
      <alignment vertical="center"/>
    </xf>
    <xf numFmtId="0" fontId="14" fillId="0" borderId="20" xfId="0" applyFont="1" applyFill="1" applyBorder="1"/>
    <xf numFmtId="0" fontId="13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right" vertical="center"/>
    </xf>
    <xf numFmtId="0" fontId="12" fillId="0" borderId="20" xfId="0" applyFont="1" applyFill="1" applyBorder="1"/>
    <xf numFmtId="0" fontId="12" fillId="0" borderId="20" xfId="0" applyFont="1" applyFill="1" applyBorder="1" applyAlignment="1">
      <alignment horizontal="center"/>
    </xf>
    <xf numFmtId="167" fontId="12" fillId="0" borderId="20" xfId="1" applyNumberFormat="1" applyFont="1" applyFill="1" applyBorder="1"/>
    <xf numFmtId="2" fontId="12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168" fontId="15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169" fontId="14" fillId="0" borderId="20" xfId="0" applyNumberFormat="1" applyFont="1" applyFill="1" applyBorder="1"/>
    <xf numFmtId="0" fontId="0" fillId="0" borderId="20" xfId="0" applyNumberFormat="1" applyFont="1" applyFill="1" applyBorder="1" applyAlignment="1"/>
    <xf numFmtId="0" fontId="16" fillId="0" borderId="20" xfId="0" applyFont="1" applyFill="1" applyBorder="1"/>
    <xf numFmtId="0" fontId="16" fillId="0" borderId="20" xfId="0" applyFont="1" applyFill="1" applyBorder="1" applyAlignment="1">
      <alignment horizontal="center"/>
    </xf>
    <xf numFmtId="167" fontId="16" fillId="0" borderId="20" xfId="1" applyNumberFormat="1" applyFont="1" applyFill="1" applyBorder="1"/>
    <xf numFmtId="3" fontId="15" fillId="0" borderId="20" xfId="0" applyNumberFormat="1" applyFont="1" applyFill="1" applyBorder="1" applyAlignment="1">
      <alignment horizontal="center" vertical="center"/>
    </xf>
    <xf numFmtId="0" fontId="0" fillId="2" borderId="55" xfId="0" applyFont="1" applyFill="1" applyBorder="1" applyAlignment="1"/>
    <xf numFmtId="49" fontId="17" fillId="2" borderId="5" xfId="0" applyNumberFormat="1" applyFont="1" applyFill="1" applyBorder="1" applyAlignment="1">
      <alignment horizontal="right" wrapText="1"/>
    </xf>
    <xf numFmtId="3" fontId="17" fillId="2" borderId="5" xfId="0" applyNumberFormat="1" applyFont="1" applyFill="1" applyBorder="1" applyAlignment="1">
      <alignment horizontal="right" wrapText="1"/>
    </xf>
    <xf numFmtId="14" fontId="17" fillId="2" borderId="7" xfId="0" applyNumberFormat="1" applyFont="1" applyFill="1" applyBorder="1" applyAlignment="1"/>
    <xf numFmtId="0" fontId="17" fillId="2" borderId="3" xfId="0" applyFont="1" applyFill="1" applyBorder="1" applyAlignment="1"/>
    <xf numFmtId="0" fontId="17" fillId="2" borderId="7" xfId="0" applyFont="1" applyFill="1" applyBorder="1" applyAlignment="1"/>
    <xf numFmtId="0" fontId="17" fillId="2" borderId="7" xfId="0" applyFont="1" applyFill="1" applyBorder="1" applyAlignment="1">
      <alignment horizontal="justify" wrapText="1"/>
    </xf>
    <xf numFmtId="0" fontId="17" fillId="2" borderId="9" xfId="0" applyFont="1" applyFill="1" applyBorder="1" applyAlignment="1"/>
    <xf numFmtId="0" fontId="17" fillId="2" borderId="10" xfId="0" applyFont="1" applyFill="1" applyBorder="1" applyAlignment="1">
      <alignment horizontal="left"/>
    </xf>
    <xf numFmtId="0" fontId="17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20" fillId="0" borderId="52" xfId="0" applyFont="1" applyBorder="1"/>
    <xf numFmtId="49" fontId="17" fillId="2" borderId="5" xfId="0" applyNumberFormat="1" applyFont="1" applyFill="1" applyBorder="1" applyAlignment="1">
      <alignment horizontal="center" wrapText="1"/>
    </xf>
    <xf numFmtId="2" fontId="20" fillId="0" borderId="54" xfId="0" applyNumberFormat="1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167" fontId="20" fillId="0" borderId="53" xfId="1" applyNumberFormat="1" applyFont="1" applyBorder="1"/>
    <xf numFmtId="167" fontId="20" fillId="0" borderId="52" xfId="1" applyNumberFormat="1" applyFont="1" applyBorder="1"/>
    <xf numFmtId="0" fontId="20" fillId="0" borderId="53" xfId="0" applyFont="1" applyBorder="1"/>
    <xf numFmtId="2" fontId="20" fillId="0" borderId="52" xfId="0" applyNumberFormat="1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49" fontId="18" fillId="3" borderId="5" xfId="0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3" fontId="18" fillId="3" borderId="5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vertical="center"/>
    </xf>
    <xf numFmtId="0" fontId="17" fillId="2" borderId="15" xfId="0" applyFont="1" applyFill="1" applyBorder="1" applyAlignment="1"/>
    <xf numFmtId="0" fontId="17" fillId="2" borderId="16" xfId="0" applyFont="1" applyFill="1" applyBorder="1" applyAlignment="1"/>
    <xf numFmtId="3" fontId="17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wrapText="1"/>
    </xf>
    <xf numFmtId="3" fontId="18" fillId="3" borderId="13" xfId="0" applyNumberFormat="1" applyFont="1" applyFill="1" applyBorder="1" applyAlignment="1">
      <alignment vertical="center"/>
    </xf>
    <xf numFmtId="49" fontId="2" fillId="3" borderId="56" xfId="0" applyNumberFormat="1" applyFont="1" applyFill="1" applyBorder="1" applyAlignment="1">
      <alignment horizontal="center" vertical="center" wrapText="1"/>
    </xf>
    <xf numFmtId="0" fontId="21" fillId="0" borderId="58" xfId="0" applyFont="1" applyBorder="1"/>
    <xf numFmtId="0" fontId="21" fillId="0" borderId="58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8" xfId="0" applyFont="1" applyBorder="1"/>
    <xf numFmtId="167" fontId="20" fillId="0" borderId="58" xfId="1" applyNumberFormat="1" applyFont="1" applyBorder="1"/>
    <xf numFmtId="167" fontId="21" fillId="0" borderId="58" xfId="1" applyNumberFormat="1" applyFont="1" applyBorder="1"/>
    <xf numFmtId="49" fontId="18" fillId="3" borderId="57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center" vertical="center"/>
    </xf>
    <xf numFmtId="0" fontId="18" fillId="3" borderId="57" xfId="0" applyFont="1" applyFill="1" applyBorder="1" applyAlignment="1">
      <alignment vertical="center"/>
    </xf>
    <xf numFmtId="3" fontId="18" fillId="3" borderId="57" xfId="0" applyNumberFormat="1" applyFont="1" applyFill="1" applyBorder="1" applyAlignment="1">
      <alignment vertical="center"/>
    </xf>
    <xf numFmtId="0" fontId="17" fillId="2" borderId="16" xfId="0" applyFont="1" applyFill="1" applyBorder="1" applyAlignment="1">
      <alignment horizontal="center"/>
    </xf>
    <xf numFmtId="49" fontId="2" fillId="5" borderId="56" xfId="0" applyNumberFormat="1" applyFont="1" applyFill="1" applyBorder="1" applyAlignment="1">
      <alignment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vertical="center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 wrapText="1"/>
    </xf>
    <xf numFmtId="168" fontId="20" fillId="9" borderId="58" xfId="1" applyNumberFormat="1" applyFont="1" applyFill="1" applyBorder="1"/>
    <xf numFmtId="49" fontId="18" fillId="3" borderId="17" xfId="0" applyNumberFormat="1" applyFont="1" applyFill="1" applyBorder="1" applyAlignment="1">
      <alignment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vertical="center"/>
    </xf>
    <xf numFmtId="3" fontId="18" fillId="3" borderId="17" xfId="0" applyNumberFormat="1" applyFont="1" applyFill="1" applyBorder="1" applyAlignment="1">
      <alignment vertical="center"/>
    </xf>
    <xf numFmtId="0" fontId="17" fillId="2" borderId="22" xfId="0" applyFont="1" applyFill="1" applyBorder="1" applyAlignment="1"/>
    <xf numFmtId="3" fontId="17" fillId="2" borderId="22" xfId="0" applyNumberFormat="1" applyFont="1" applyFill="1" applyBorder="1" applyAlignment="1"/>
    <xf numFmtId="49" fontId="2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5" fontId="2" fillId="5" borderId="25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5" fontId="2" fillId="3" borderId="27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5" fontId="2" fillId="5" borderId="27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2" fillId="5" borderId="29" xfId="0" applyFont="1" applyFill="1" applyBorder="1" applyAlignment="1">
      <alignment vertical="center"/>
    </xf>
    <xf numFmtId="165" fontId="2" fillId="5" borderId="29" xfId="0" applyNumberFormat="1" applyFont="1" applyFill="1" applyBorder="1" applyAlignment="1">
      <alignment vertical="center"/>
    </xf>
    <xf numFmtId="49" fontId="17" fillId="2" borderId="5" xfId="0" applyNumberFormat="1" applyFont="1" applyFill="1" applyBorder="1" applyAlignment="1">
      <alignment wrapText="1"/>
    </xf>
    <xf numFmtId="0" fontId="0" fillId="2" borderId="60" xfId="0" applyFont="1" applyFill="1" applyBorder="1" applyAlignment="1"/>
    <xf numFmtId="0" fontId="17" fillId="2" borderId="62" xfId="0" applyFont="1" applyFill="1" applyBorder="1" applyAlignment="1">
      <alignment wrapText="1"/>
    </xf>
    <xf numFmtId="49" fontId="2" fillId="3" borderId="58" xfId="0" applyNumberFormat="1" applyFont="1" applyFill="1" applyBorder="1" applyAlignment="1">
      <alignment horizontal="left" vertical="center" wrapText="1"/>
    </xf>
    <xf numFmtId="49" fontId="17" fillId="2" borderId="61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3" fontId="17" fillId="2" borderId="5" xfId="0" applyNumberFormat="1" applyFont="1" applyFill="1" applyBorder="1" applyAlignment="1">
      <alignment horizontal="left"/>
    </xf>
    <xf numFmtId="49" fontId="17" fillId="2" borderId="58" xfId="0" applyNumberFormat="1" applyFont="1" applyFill="1" applyBorder="1" applyAlignment="1">
      <alignment horizontal="left" vertical="center" wrapText="1"/>
    </xf>
    <xf numFmtId="49" fontId="17" fillId="2" borderId="61" xfId="0" applyNumberFormat="1" applyFont="1" applyFill="1" applyBorder="1" applyAlignment="1">
      <alignment horizontal="left" vertical="center" wrapText="1"/>
    </xf>
    <xf numFmtId="49" fontId="17" fillId="2" borderId="5" xfId="0" applyNumberFormat="1" applyFont="1" applyFill="1" applyBorder="1" applyAlignment="1">
      <alignment horizontal="left"/>
    </xf>
    <xf numFmtId="49" fontId="17" fillId="2" borderId="61" xfId="0" applyNumberFormat="1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left"/>
    </xf>
    <xf numFmtId="3" fontId="17" fillId="2" borderId="5" xfId="0" applyNumberFormat="1" applyFont="1" applyFill="1" applyBorder="1" applyAlignment="1">
      <alignment horizontal="left" wrapText="1"/>
    </xf>
    <xf numFmtId="14" fontId="17" fillId="2" borderId="61" xfId="0" applyNumberFormat="1" applyFont="1" applyFill="1" applyBorder="1" applyAlignment="1">
      <alignment horizontal="left"/>
    </xf>
    <xf numFmtId="49" fontId="17" fillId="2" borderId="5" xfId="0" applyNumberFormat="1" applyFont="1" applyFill="1" applyBorder="1" applyAlignment="1">
      <alignment horizontal="left" wrapText="1"/>
    </xf>
    <xf numFmtId="0" fontId="20" fillId="0" borderId="58" xfId="0" applyFont="1" applyBorder="1" applyAlignment="1">
      <alignment horizontal="left"/>
    </xf>
    <xf numFmtId="2" fontId="20" fillId="0" borderId="58" xfId="0" applyNumberFormat="1" applyFont="1" applyBorder="1" applyAlignment="1">
      <alignment horizontal="left"/>
    </xf>
    <xf numFmtId="167" fontId="20" fillId="0" borderId="58" xfId="1" applyNumberFormat="1" applyFont="1" applyBorder="1" applyAlignment="1">
      <alignment horizontal="left"/>
    </xf>
    <xf numFmtId="49" fontId="11" fillId="8" borderId="37" xfId="0" applyNumberFormat="1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49" fontId="17" fillId="2" borderId="5" xfId="0" applyNumberFormat="1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left" wrapText="1"/>
    </xf>
    <xf numFmtId="49" fontId="18" fillId="3" borderId="5" xfId="0" applyNumberFormat="1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49" fontId="17" fillId="2" borderId="5" xfId="0" applyNumberFormat="1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</cellXfs>
  <cellStyles count="2"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476250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29" workbookViewId="0">
      <selection activeCell="G35" sqref="G35"/>
    </sheetView>
  </sheetViews>
  <sheetFormatPr baseColWidth="10" defaultColWidth="10.85546875" defaultRowHeight="11.25" customHeight="1"/>
  <cols>
    <col min="1" max="1" width="4.42578125" style="1" customWidth="1"/>
    <col min="2" max="2" width="25.85546875" style="1" customWidth="1"/>
    <col min="3" max="3" width="22.85546875" style="1" customWidth="1"/>
    <col min="4" max="4" width="9.42578125" style="1" customWidth="1"/>
    <col min="5" max="5" width="18.42578125" style="1" customWidth="1"/>
    <col min="6" max="6" width="12.85546875" style="1" customWidth="1"/>
    <col min="7" max="7" width="12.42578125" style="1" customWidth="1"/>
    <col min="8" max="12" width="10.85546875" style="1" customWidth="1"/>
    <col min="13" max="13" width="13.85546875" style="1" customWidth="1"/>
    <col min="14" max="14" width="13" style="1" customWidth="1"/>
    <col min="15" max="15" width="12.85546875" style="1" customWidth="1"/>
    <col min="16" max="255" width="10.85546875" style="1" customWidth="1"/>
  </cols>
  <sheetData>
    <row r="1" spans="1:14" ht="15" customHeight="1">
      <c r="A1" s="2"/>
      <c r="B1" s="2"/>
      <c r="C1" s="2"/>
      <c r="D1" s="2"/>
      <c r="E1" s="2"/>
      <c r="F1" s="2"/>
      <c r="G1" s="2"/>
    </row>
    <row r="2" spans="1:14" ht="15" customHeight="1">
      <c r="A2" s="2"/>
      <c r="B2" s="2"/>
      <c r="C2" s="2"/>
      <c r="D2" s="2"/>
      <c r="E2" s="2"/>
      <c r="F2" s="2"/>
      <c r="G2" s="2"/>
    </row>
    <row r="3" spans="1:14" ht="15" customHeight="1">
      <c r="A3" s="2"/>
      <c r="B3" s="2"/>
      <c r="C3" s="2"/>
      <c r="D3" s="2"/>
      <c r="E3" s="2"/>
      <c r="F3" s="2"/>
      <c r="G3" s="2"/>
    </row>
    <row r="4" spans="1:14" ht="15" customHeight="1">
      <c r="A4" s="2"/>
      <c r="B4" s="2"/>
      <c r="C4" s="2"/>
      <c r="D4" s="2"/>
      <c r="E4" s="2"/>
      <c r="F4" s="2"/>
      <c r="G4" s="2"/>
    </row>
    <row r="5" spans="1:14" ht="15" customHeight="1">
      <c r="A5" s="2"/>
      <c r="B5" s="2"/>
      <c r="C5" s="2"/>
      <c r="D5" s="2"/>
      <c r="E5" s="2"/>
      <c r="F5" s="2"/>
      <c r="G5" s="2"/>
    </row>
    <row r="6" spans="1:14" ht="15" customHeight="1">
      <c r="A6" s="2"/>
      <c r="B6" s="2"/>
      <c r="C6" s="2"/>
      <c r="D6" s="2"/>
      <c r="E6" s="2"/>
      <c r="F6" s="2"/>
      <c r="G6" s="2"/>
    </row>
    <row r="7" spans="1:14" ht="15" customHeight="1">
      <c r="A7" s="2"/>
      <c r="B7" s="2"/>
      <c r="C7" s="2"/>
      <c r="D7" s="2"/>
      <c r="E7" s="2"/>
      <c r="F7" s="2"/>
      <c r="G7" s="2"/>
    </row>
    <row r="8" spans="1:14" ht="15" customHeight="1">
      <c r="A8" s="2"/>
      <c r="B8" s="152"/>
      <c r="C8" s="3"/>
      <c r="D8" s="2"/>
      <c r="E8" s="3"/>
      <c r="F8" s="3"/>
      <c r="G8" s="3"/>
    </row>
    <row r="9" spans="1:14" ht="12" customHeight="1">
      <c r="A9" s="68"/>
      <c r="B9" s="154" t="s">
        <v>0</v>
      </c>
      <c r="C9" s="155" t="s">
        <v>1</v>
      </c>
      <c r="D9" s="156"/>
      <c r="E9" s="173" t="s">
        <v>2</v>
      </c>
      <c r="F9" s="174"/>
      <c r="G9" s="157">
        <v>240</v>
      </c>
    </row>
    <row r="10" spans="1:14" ht="38.25" customHeight="1">
      <c r="A10" s="68"/>
      <c r="B10" s="158" t="s">
        <v>3</v>
      </c>
      <c r="C10" s="159" t="s">
        <v>4</v>
      </c>
      <c r="D10" s="156"/>
      <c r="E10" s="171" t="s">
        <v>5</v>
      </c>
      <c r="F10" s="172"/>
      <c r="G10" s="160" t="s">
        <v>6</v>
      </c>
    </row>
    <row r="11" spans="1:14" ht="18" customHeight="1">
      <c r="A11" s="68"/>
      <c r="B11" s="158" t="s">
        <v>7</v>
      </c>
      <c r="C11" s="155" t="s">
        <v>8</v>
      </c>
      <c r="D11" s="156"/>
      <c r="E11" s="171" t="s">
        <v>9</v>
      </c>
      <c r="F11" s="172"/>
      <c r="G11" s="157">
        <v>1500</v>
      </c>
    </row>
    <row r="12" spans="1:14" ht="11.25" customHeight="1">
      <c r="A12" s="68"/>
      <c r="B12" s="158" t="s">
        <v>10</v>
      </c>
      <c r="C12" s="161" t="s">
        <v>11</v>
      </c>
      <c r="D12" s="156"/>
      <c r="E12" s="160" t="s">
        <v>12</v>
      </c>
      <c r="F12" s="162"/>
      <c r="G12" s="163">
        <f>(G9*G11)</f>
        <v>360000</v>
      </c>
    </row>
    <row r="13" spans="1:14" ht="11.25" customHeight="1">
      <c r="A13" s="68"/>
      <c r="B13" s="158" t="s">
        <v>13</v>
      </c>
      <c r="C13" s="155" t="s">
        <v>14</v>
      </c>
      <c r="D13" s="156"/>
      <c r="E13" s="171" t="s">
        <v>15</v>
      </c>
      <c r="F13" s="172"/>
      <c r="G13" s="160" t="s">
        <v>16</v>
      </c>
    </row>
    <row r="14" spans="1:14" ht="13.5" customHeight="1">
      <c r="A14" s="68"/>
      <c r="B14" s="158" t="s">
        <v>17</v>
      </c>
      <c r="C14" s="155" t="s">
        <v>18</v>
      </c>
      <c r="D14" s="156"/>
      <c r="E14" s="171" t="s">
        <v>19</v>
      </c>
      <c r="F14" s="172"/>
      <c r="G14" s="160" t="s">
        <v>6</v>
      </c>
    </row>
    <row r="15" spans="1:14" ht="25.5" customHeight="1">
      <c r="A15" s="68"/>
      <c r="B15" s="158" t="s">
        <v>20</v>
      </c>
      <c r="C15" s="164">
        <v>44197</v>
      </c>
      <c r="D15" s="156"/>
      <c r="E15" s="175" t="s">
        <v>21</v>
      </c>
      <c r="F15" s="176"/>
      <c r="G15" s="165" t="s">
        <v>22</v>
      </c>
      <c r="I15" s="51"/>
      <c r="J15" s="49"/>
      <c r="K15" s="49"/>
      <c r="L15" s="49"/>
      <c r="M15" s="49"/>
      <c r="N15" s="50"/>
    </row>
    <row r="16" spans="1:14" ht="12" customHeight="1">
      <c r="A16" s="2"/>
      <c r="B16" s="153"/>
      <c r="C16" s="71"/>
      <c r="D16" s="72"/>
      <c r="E16" s="73"/>
      <c r="F16" s="73"/>
      <c r="G16" s="74"/>
      <c r="I16" s="52"/>
      <c r="J16" s="52"/>
      <c r="K16" s="52"/>
      <c r="L16" s="52"/>
      <c r="M16" s="52"/>
      <c r="N16" s="53"/>
    </row>
    <row r="17" spans="1:14" ht="12" customHeight="1">
      <c r="A17" s="5"/>
      <c r="B17" s="177" t="s">
        <v>23</v>
      </c>
      <c r="C17" s="178"/>
      <c r="D17" s="178"/>
      <c r="E17" s="178"/>
      <c r="F17" s="178"/>
      <c r="G17" s="178"/>
      <c r="I17" s="52"/>
      <c r="J17" s="52"/>
      <c r="K17" s="52"/>
      <c r="L17" s="52"/>
      <c r="M17" s="52"/>
      <c r="N17" s="53"/>
    </row>
    <row r="18" spans="1:14" ht="12" customHeight="1">
      <c r="A18" s="2"/>
      <c r="B18" s="75"/>
      <c r="C18" s="76"/>
      <c r="D18" s="76"/>
      <c r="E18" s="76"/>
      <c r="F18" s="77"/>
      <c r="G18" s="77"/>
      <c r="I18" s="52"/>
      <c r="J18" s="52"/>
      <c r="K18" s="52"/>
      <c r="L18" s="52"/>
      <c r="M18" s="52"/>
      <c r="N18" s="53"/>
    </row>
    <row r="19" spans="1:14" ht="12" customHeight="1">
      <c r="A19" s="4"/>
      <c r="B19" s="78" t="s">
        <v>24</v>
      </c>
      <c r="C19" s="79"/>
      <c r="D19" s="80"/>
      <c r="E19" s="80"/>
      <c r="F19" s="80"/>
      <c r="G19" s="80"/>
      <c r="I19" s="54"/>
      <c r="J19" s="55"/>
      <c r="K19" s="55"/>
      <c r="L19" s="54"/>
      <c r="M19" s="56"/>
      <c r="N19" s="56"/>
    </row>
    <row r="20" spans="1:14" ht="24" customHeight="1">
      <c r="A20" s="5"/>
      <c r="B20" s="81" t="s">
        <v>25</v>
      </c>
      <c r="C20" s="81" t="s">
        <v>26</v>
      </c>
      <c r="D20" s="81" t="s">
        <v>27</v>
      </c>
      <c r="E20" s="81" t="s">
        <v>28</v>
      </c>
      <c r="F20" s="81" t="s">
        <v>29</v>
      </c>
      <c r="G20" s="81" t="s">
        <v>30</v>
      </c>
      <c r="I20" s="54"/>
      <c r="J20" s="55"/>
      <c r="K20" s="57"/>
      <c r="L20" s="55"/>
      <c r="M20" s="56"/>
      <c r="N20" s="56"/>
    </row>
    <row r="21" spans="1:14" ht="12.75" customHeight="1">
      <c r="A21" s="5"/>
      <c r="B21" s="82" t="s">
        <v>31</v>
      </c>
      <c r="C21" s="165" t="s">
        <v>32</v>
      </c>
      <c r="D21" s="84">
        <v>0.43333333333333335</v>
      </c>
      <c r="E21" s="85" t="s">
        <v>33</v>
      </c>
      <c r="F21" s="86">
        <v>13539.900000000003</v>
      </c>
      <c r="G21" s="87">
        <f>D21*F21</f>
        <v>5867.2900000000018</v>
      </c>
      <c r="I21" s="54"/>
      <c r="J21" s="55"/>
      <c r="K21" s="57"/>
      <c r="L21" s="55"/>
      <c r="M21" s="56"/>
      <c r="N21" s="56"/>
    </row>
    <row r="22" spans="1:14" ht="12.75" customHeight="1">
      <c r="A22" s="5"/>
      <c r="B22" s="88" t="s">
        <v>34</v>
      </c>
      <c r="C22" s="165" t="s">
        <v>32</v>
      </c>
      <c r="D22" s="84">
        <v>6.6666666666666666E-2</v>
      </c>
      <c r="E22" s="85" t="s">
        <v>35</v>
      </c>
      <c r="F22" s="86">
        <v>31157.500000000007</v>
      </c>
      <c r="G22" s="87">
        <f>D22*F22</f>
        <v>2077.166666666667</v>
      </c>
      <c r="I22" s="54"/>
      <c r="J22" s="55"/>
      <c r="K22" s="57"/>
      <c r="L22" s="55"/>
      <c r="M22" s="56"/>
      <c r="N22" s="56"/>
    </row>
    <row r="23" spans="1:14" ht="12.75" customHeight="1">
      <c r="A23" s="5"/>
      <c r="B23" s="88" t="s">
        <v>36</v>
      </c>
      <c r="C23" s="165" t="s">
        <v>32</v>
      </c>
      <c r="D23" s="84">
        <v>0.33333333333333331</v>
      </c>
      <c r="E23" s="85" t="s">
        <v>37</v>
      </c>
      <c r="F23" s="86">
        <v>13539.900000000003</v>
      </c>
      <c r="G23" s="87">
        <f>D23*F23</f>
        <v>4513.3000000000011</v>
      </c>
      <c r="I23" s="54"/>
      <c r="J23" s="55"/>
      <c r="K23" s="57"/>
      <c r="L23" s="55"/>
      <c r="M23" s="56"/>
      <c r="N23" s="56"/>
    </row>
    <row r="24" spans="1:14" ht="25.5" customHeight="1">
      <c r="A24" s="5"/>
      <c r="B24" s="82" t="s">
        <v>38</v>
      </c>
      <c r="C24" s="165" t="s">
        <v>32</v>
      </c>
      <c r="D24" s="89">
        <v>0.33333333333333331</v>
      </c>
      <c r="E24" s="90" t="s">
        <v>37</v>
      </c>
      <c r="F24" s="87">
        <v>13539.900000000003</v>
      </c>
      <c r="G24" s="87">
        <f>D24*F24</f>
        <v>4513.3000000000011</v>
      </c>
      <c r="I24" s="58"/>
      <c r="J24" s="59"/>
      <c r="K24" s="59"/>
      <c r="L24" s="59"/>
      <c r="M24" s="58"/>
      <c r="N24" s="60"/>
    </row>
    <row r="25" spans="1:14" ht="12.75" customHeight="1">
      <c r="A25" s="5"/>
      <c r="B25" s="91" t="s">
        <v>39</v>
      </c>
      <c r="C25" s="92"/>
      <c r="D25" s="92"/>
      <c r="E25" s="92"/>
      <c r="F25" s="93"/>
      <c r="G25" s="94">
        <f>SUM(G21:G24)</f>
        <v>16971.056666666671</v>
      </c>
    </row>
    <row r="26" spans="1:14" ht="12" customHeight="1">
      <c r="A26" s="2"/>
      <c r="B26" s="75"/>
      <c r="C26" s="77"/>
      <c r="D26" s="77"/>
      <c r="E26" s="77"/>
      <c r="F26" s="95"/>
      <c r="G26" s="95"/>
    </row>
    <row r="27" spans="1:14" ht="12" customHeight="1">
      <c r="A27" s="4"/>
      <c r="B27" s="96" t="s">
        <v>40</v>
      </c>
      <c r="C27" s="97"/>
      <c r="D27" s="98"/>
      <c r="E27" s="98"/>
      <c r="F27" s="99"/>
      <c r="G27" s="99"/>
    </row>
    <row r="28" spans="1:14" ht="24" customHeight="1">
      <c r="A28" s="4"/>
      <c r="B28" s="100" t="s">
        <v>25</v>
      </c>
      <c r="C28" s="101" t="s">
        <v>26</v>
      </c>
      <c r="D28" s="101" t="s">
        <v>27</v>
      </c>
      <c r="E28" s="100" t="s">
        <v>28</v>
      </c>
      <c r="F28" s="101" t="s">
        <v>29</v>
      </c>
      <c r="G28" s="100" t="s">
        <v>30</v>
      </c>
      <c r="I28" s="63"/>
      <c r="J28" s="63"/>
      <c r="K28" s="63"/>
      <c r="L28" s="63"/>
      <c r="M28" s="63"/>
      <c r="N28" s="63"/>
    </row>
    <row r="29" spans="1:14" ht="12" customHeight="1">
      <c r="A29" s="4"/>
      <c r="B29" s="102"/>
      <c r="C29" s="103"/>
      <c r="D29" s="103"/>
      <c r="E29" s="103"/>
      <c r="F29" s="102"/>
      <c r="G29" s="102"/>
      <c r="I29" s="51"/>
      <c r="J29" s="61"/>
      <c r="K29" s="61"/>
      <c r="L29" s="61"/>
      <c r="M29" s="49"/>
      <c r="N29" s="62"/>
    </row>
    <row r="30" spans="1:14" ht="12" customHeight="1">
      <c r="A30" s="4"/>
      <c r="B30" s="104" t="s">
        <v>41</v>
      </c>
      <c r="C30" s="105"/>
      <c r="D30" s="105"/>
      <c r="E30" s="105"/>
      <c r="F30" s="106"/>
      <c r="G30" s="106"/>
      <c r="I30" s="52"/>
      <c r="J30" s="52"/>
      <c r="K30" s="52"/>
      <c r="L30" s="52"/>
      <c r="M30" s="52"/>
      <c r="N30" s="53"/>
    </row>
    <row r="31" spans="1:14" ht="12" customHeight="1">
      <c r="A31" s="2"/>
      <c r="B31" s="107"/>
      <c r="C31" s="108"/>
      <c r="D31" s="108"/>
      <c r="E31" s="108"/>
      <c r="F31" s="109"/>
      <c r="G31" s="109"/>
      <c r="I31" s="64"/>
      <c r="J31" s="65"/>
      <c r="K31" s="55"/>
      <c r="L31" s="54"/>
      <c r="M31" s="56"/>
      <c r="N31" s="66"/>
    </row>
    <row r="32" spans="1:14" ht="12" customHeight="1">
      <c r="A32" s="4"/>
      <c r="B32" s="96" t="s">
        <v>42</v>
      </c>
      <c r="C32" s="97"/>
      <c r="D32" s="98"/>
      <c r="E32" s="98"/>
      <c r="F32" s="99"/>
      <c r="G32" s="99"/>
      <c r="I32" s="54"/>
      <c r="J32" s="55"/>
      <c r="K32" s="57"/>
      <c r="L32" s="55"/>
      <c r="M32" s="56"/>
      <c r="N32" s="56"/>
    </row>
    <row r="33" spans="1:14" ht="24" customHeight="1">
      <c r="A33" s="4"/>
      <c r="B33" s="110" t="s">
        <v>25</v>
      </c>
      <c r="C33" s="110" t="s">
        <v>26</v>
      </c>
      <c r="D33" s="110" t="s">
        <v>27</v>
      </c>
      <c r="E33" s="110" t="s">
        <v>28</v>
      </c>
      <c r="F33" s="111" t="s">
        <v>29</v>
      </c>
      <c r="G33" s="110" t="s">
        <v>30</v>
      </c>
      <c r="I33" s="54"/>
      <c r="J33" s="55"/>
      <c r="K33" s="57"/>
      <c r="L33" s="55"/>
      <c r="M33" s="56"/>
      <c r="N33" s="56"/>
    </row>
    <row r="34" spans="1:14" ht="12.75" customHeight="1">
      <c r="A34" s="5"/>
      <c r="B34" s="151"/>
      <c r="C34" s="83"/>
      <c r="D34" s="112"/>
      <c r="E34" s="69"/>
      <c r="F34" s="70"/>
      <c r="G34" s="70"/>
      <c r="I34" s="64"/>
      <c r="J34" s="55"/>
      <c r="K34" s="57"/>
      <c r="L34" s="55"/>
      <c r="M34" s="56"/>
      <c r="N34" s="56"/>
    </row>
    <row r="35" spans="1:14" ht="12.75" customHeight="1">
      <c r="A35" s="4"/>
      <c r="B35" s="104" t="s">
        <v>43</v>
      </c>
      <c r="C35" s="105"/>
      <c r="D35" s="105"/>
      <c r="E35" s="105"/>
      <c r="F35" s="106"/>
      <c r="G35" s="113"/>
      <c r="I35" s="54"/>
      <c r="J35" s="55"/>
      <c r="K35" s="57"/>
      <c r="L35" s="55"/>
      <c r="M35" s="56"/>
      <c r="N35" s="56"/>
    </row>
    <row r="36" spans="1:14" ht="12" customHeight="1">
      <c r="A36" s="2"/>
      <c r="B36" s="107"/>
      <c r="C36" s="108"/>
      <c r="D36" s="108"/>
      <c r="E36" s="108"/>
      <c r="F36" s="109"/>
      <c r="G36" s="109"/>
      <c r="I36" s="54"/>
      <c r="J36" s="55"/>
      <c r="K36" s="57"/>
      <c r="L36" s="55"/>
      <c r="M36" s="56"/>
      <c r="N36" s="56"/>
    </row>
    <row r="37" spans="1:14" ht="12" customHeight="1">
      <c r="A37" s="4"/>
      <c r="B37" s="96" t="s">
        <v>44</v>
      </c>
      <c r="C37" s="97"/>
      <c r="D37" s="98"/>
      <c r="E37" s="98"/>
      <c r="F37" s="99"/>
      <c r="G37" s="99"/>
      <c r="I37" s="58"/>
      <c r="J37" s="59"/>
      <c r="K37" s="59"/>
      <c r="L37" s="59"/>
      <c r="M37" s="58"/>
      <c r="N37" s="67"/>
    </row>
    <row r="38" spans="1:14" ht="24" customHeight="1">
      <c r="A38" s="4"/>
      <c r="B38" s="114" t="s">
        <v>45</v>
      </c>
      <c r="C38" s="114" t="s">
        <v>46</v>
      </c>
      <c r="D38" s="114" t="s">
        <v>47</v>
      </c>
      <c r="E38" s="114" t="s">
        <v>28</v>
      </c>
      <c r="F38" s="114" t="s">
        <v>29</v>
      </c>
      <c r="G38" s="114" t="s">
        <v>30</v>
      </c>
      <c r="K38" s="48"/>
    </row>
    <row r="39" spans="1:14" ht="12.75" customHeight="1">
      <c r="A39" s="68"/>
      <c r="B39" s="115" t="s">
        <v>48</v>
      </c>
      <c r="C39" s="116"/>
      <c r="D39" s="117"/>
      <c r="E39" s="118"/>
      <c r="F39" s="119"/>
      <c r="G39" s="120"/>
      <c r="K39" s="48"/>
    </row>
    <row r="40" spans="1:14" ht="12.75" customHeight="1">
      <c r="A40" s="68"/>
      <c r="B40" s="118" t="s">
        <v>49</v>
      </c>
      <c r="C40" s="166" t="s">
        <v>50</v>
      </c>
      <c r="D40" s="167">
        <v>33.333333333333336</v>
      </c>
      <c r="E40" s="166" t="s">
        <v>51</v>
      </c>
      <c r="F40" s="168">
        <v>418.66000000000008</v>
      </c>
      <c r="G40" s="168">
        <f>D40*F40</f>
        <v>13955.333333333338</v>
      </c>
    </row>
    <row r="41" spans="1:14" ht="12.75" customHeight="1">
      <c r="A41" s="68"/>
      <c r="B41" s="118" t="s">
        <v>52</v>
      </c>
      <c r="C41" s="166" t="s">
        <v>50</v>
      </c>
      <c r="D41" s="167">
        <v>433.33333333333331</v>
      </c>
      <c r="E41" s="166"/>
      <c r="F41" s="168">
        <v>87.12</v>
      </c>
      <c r="G41" s="168">
        <f>D41*F41</f>
        <v>37752</v>
      </c>
    </row>
    <row r="42" spans="1:14" ht="12.75" customHeight="1">
      <c r="A42" s="68"/>
      <c r="B42" s="115" t="s">
        <v>53</v>
      </c>
      <c r="C42" s="166"/>
      <c r="D42" s="167"/>
      <c r="E42" s="166"/>
      <c r="F42" s="168"/>
      <c r="G42" s="168"/>
    </row>
    <row r="43" spans="1:14" ht="12.75" customHeight="1">
      <c r="A43" s="68"/>
      <c r="B43" s="118" t="s">
        <v>54</v>
      </c>
      <c r="C43" s="166" t="s">
        <v>55</v>
      </c>
      <c r="D43" s="167">
        <v>33.333333333333336</v>
      </c>
      <c r="E43" s="166" t="s">
        <v>56</v>
      </c>
      <c r="F43" s="168">
        <v>81.070000000000007</v>
      </c>
      <c r="G43" s="168">
        <f>D43*F43</f>
        <v>2702.3333333333339</v>
      </c>
    </row>
    <row r="44" spans="1:14" ht="12.75" customHeight="1">
      <c r="A44" s="68"/>
      <c r="B44" s="118" t="s">
        <v>57</v>
      </c>
      <c r="C44" s="166" t="s">
        <v>55</v>
      </c>
      <c r="D44" s="167">
        <v>10</v>
      </c>
      <c r="E44" s="166" t="s">
        <v>37</v>
      </c>
      <c r="F44" s="168">
        <v>110.11000000000001</v>
      </c>
      <c r="G44" s="168">
        <f t="shared" ref="G44:G45" si="0">D44*F44</f>
        <v>1101.1000000000001</v>
      </c>
    </row>
    <row r="45" spans="1:14" ht="12.75" customHeight="1">
      <c r="A45" s="68"/>
      <c r="B45" s="118" t="s">
        <v>58</v>
      </c>
      <c r="C45" s="166" t="s">
        <v>59</v>
      </c>
      <c r="D45" s="167">
        <v>0.65</v>
      </c>
      <c r="E45" s="166" t="s">
        <v>60</v>
      </c>
      <c r="F45" s="168">
        <v>296.45000000000005</v>
      </c>
      <c r="G45" s="168">
        <f t="shared" si="0"/>
        <v>192.69250000000002</v>
      </c>
    </row>
    <row r="46" spans="1:14" ht="13.5" customHeight="1">
      <c r="A46" s="4"/>
      <c r="B46" s="121" t="s">
        <v>61</v>
      </c>
      <c r="C46" s="122"/>
      <c r="D46" s="122"/>
      <c r="E46" s="122"/>
      <c r="F46" s="123"/>
      <c r="G46" s="124">
        <f>SUM(G39:G45)</f>
        <v>55703.459166666667</v>
      </c>
    </row>
    <row r="47" spans="1:14" ht="12" customHeight="1">
      <c r="A47" s="2"/>
      <c r="B47" s="107"/>
      <c r="C47" s="108"/>
      <c r="D47" s="108"/>
      <c r="E47" s="125"/>
      <c r="F47" s="109"/>
      <c r="G47" s="109"/>
    </row>
    <row r="48" spans="1:14" ht="12" customHeight="1">
      <c r="A48" s="4"/>
      <c r="B48" s="126" t="s">
        <v>62</v>
      </c>
      <c r="C48" s="127"/>
      <c r="D48" s="128"/>
      <c r="E48" s="128"/>
      <c r="F48" s="129"/>
      <c r="G48" s="129"/>
    </row>
    <row r="49" spans="1:7" ht="24" customHeight="1">
      <c r="A49" s="68"/>
      <c r="B49" s="130" t="s">
        <v>63</v>
      </c>
      <c r="C49" s="131" t="s">
        <v>46</v>
      </c>
      <c r="D49" s="131" t="s">
        <v>47</v>
      </c>
      <c r="E49" s="130" t="s">
        <v>28</v>
      </c>
      <c r="F49" s="131" t="s">
        <v>29</v>
      </c>
      <c r="G49" s="130" t="s">
        <v>30</v>
      </c>
    </row>
    <row r="50" spans="1:7" ht="12.75" customHeight="1">
      <c r="A50" s="68"/>
      <c r="B50" s="118" t="s">
        <v>64</v>
      </c>
      <c r="C50" s="117" t="s">
        <v>26</v>
      </c>
      <c r="D50" s="117">
        <v>0.66</v>
      </c>
      <c r="E50" s="117" t="s">
        <v>65</v>
      </c>
      <c r="F50" s="119">
        <v>36300</v>
      </c>
      <c r="G50" s="132">
        <f>D50*F50</f>
        <v>23958</v>
      </c>
    </row>
    <row r="51" spans="1:7" ht="13.5" customHeight="1">
      <c r="A51" s="4"/>
      <c r="B51" s="133" t="s">
        <v>66</v>
      </c>
      <c r="C51" s="134"/>
      <c r="D51" s="134"/>
      <c r="E51" s="134"/>
      <c r="F51" s="135"/>
      <c r="G51" s="136">
        <f>SUM(G50)</f>
        <v>23958</v>
      </c>
    </row>
    <row r="52" spans="1:7" ht="12" customHeight="1">
      <c r="A52" s="2"/>
      <c r="B52" s="137"/>
      <c r="C52" s="137"/>
      <c r="D52" s="137"/>
      <c r="E52" s="137"/>
      <c r="F52" s="138"/>
      <c r="G52" s="138"/>
    </row>
    <row r="53" spans="1:7" ht="12" customHeight="1">
      <c r="A53" s="68"/>
      <c r="B53" s="139" t="s">
        <v>67</v>
      </c>
      <c r="C53" s="140"/>
      <c r="D53" s="140"/>
      <c r="E53" s="140"/>
      <c r="F53" s="140"/>
      <c r="G53" s="141">
        <f>G25+G35+G46+G51</f>
        <v>96632.515833333338</v>
      </c>
    </row>
    <row r="54" spans="1:7" ht="12" customHeight="1">
      <c r="A54" s="68"/>
      <c r="B54" s="142" t="s">
        <v>68</v>
      </c>
      <c r="C54" s="143"/>
      <c r="D54" s="143"/>
      <c r="E54" s="143"/>
      <c r="F54" s="143"/>
      <c r="G54" s="144">
        <f>G53*0.05</f>
        <v>4831.6257916666673</v>
      </c>
    </row>
    <row r="55" spans="1:7" ht="12" customHeight="1">
      <c r="A55" s="68"/>
      <c r="B55" s="145" t="s">
        <v>69</v>
      </c>
      <c r="C55" s="146"/>
      <c r="D55" s="146"/>
      <c r="E55" s="146"/>
      <c r="F55" s="146"/>
      <c r="G55" s="147">
        <f>G54+G53</f>
        <v>101464.141625</v>
      </c>
    </row>
    <row r="56" spans="1:7" ht="12" customHeight="1">
      <c r="A56" s="68"/>
      <c r="B56" s="142" t="s">
        <v>70</v>
      </c>
      <c r="C56" s="143"/>
      <c r="D56" s="143"/>
      <c r="E56" s="143"/>
      <c r="F56" s="143"/>
      <c r="G56" s="144">
        <f>G12</f>
        <v>360000</v>
      </c>
    </row>
    <row r="57" spans="1:7" ht="12" customHeight="1">
      <c r="A57" s="68"/>
      <c r="B57" s="148" t="s">
        <v>71</v>
      </c>
      <c r="C57" s="149"/>
      <c r="D57" s="149"/>
      <c r="E57" s="149"/>
      <c r="F57" s="149"/>
      <c r="G57" s="150">
        <f>G56-G55</f>
        <v>258535.85837500001</v>
      </c>
    </row>
    <row r="58" spans="1:7" ht="12" customHeight="1">
      <c r="A58" s="68"/>
      <c r="B58" s="17" t="s">
        <v>72</v>
      </c>
      <c r="C58" s="18"/>
      <c r="D58" s="18"/>
      <c r="E58" s="18"/>
      <c r="F58" s="18"/>
      <c r="G58" s="14"/>
    </row>
    <row r="59" spans="1:7" ht="12.75" customHeight="1" thickBot="1">
      <c r="A59" s="68"/>
      <c r="B59" s="19"/>
      <c r="C59" s="18"/>
      <c r="D59" s="18"/>
      <c r="E59" s="18"/>
      <c r="F59" s="18"/>
      <c r="G59" s="14"/>
    </row>
    <row r="60" spans="1:7" ht="12" customHeight="1">
      <c r="A60" s="68"/>
      <c r="B60" s="31" t="s">
        <v>73</v>
      </c>
      <c r="C60" s="32"/>
      <c r="D60" s="32"/>
      <c r="E60" s="32"/>
      <c r="F60" s="33"/>
      <c r="G60" s="14"/>
    </row>
    <row r="61" spans="1:7" ht="12" customHeight="1">
      <c r="A61" s="68"/>
      <c r="B61" s="34" t="s">
        <v>74</v>
      </c>
      <c r="C61" s="16"/>
      <c r="D61" s="16"/>
      <c r="E61" s="16"/>
      <c r="F61" s="35"/>
      <c r="G61" s="14"/>
    </row>
    <row r="62" spans="1:7" ht="12" customHeight="1">
      <c r="A62" s="68"/>
      <c r="B62" s="34" t="s">
        <v>75</v>
      </c>
      <c r="C62" s="16"/>
      <c r="D62" s="16"/>
      <c r="E62" s="16"/>
      <c r="F62" s="35"/>
      <c r="G62" s="14"/>
    </row>
    <row r="63" spans="1:7" ht="12" customHeight="1">
      <c r="A63" s="68"/>
      <c r="B63" s="34" t="s">
        <v>76</v>
      </c>
      <c r="C63" s="16"/>
      <c r="D63" s="16"/>
      <c r="E63" s="16"/>
      <c r="F63" s="35"/>
      <c r="G63" s="14"/>
    </row>
    <row r="64" spans="1:7" ht="12" customHeight="1">
      <c r="A64" s="68"/>
      <c r="B64" s="34" t="s">
        <v>77</v>
      </c>
      <c r="C64" s="16"/>
      <c r="D64" s="16"/>
      <c r="E64" s="16"/>
      <c r="F64" s="35"/>
      <c r="G64" s="14"/>
    </row>
    <row r="65" spans="1:7" ht="12" customHeight="1">
      <c r="A65" s="68"/>
      <c r="B65" s="34" t="s">
        <v>78</v>
      </c>
      <c r="C65" s="16"/>
      <c r="D65" s="16"/>
      <c r="E65" s="16"/>
      <c r="F65" s="35"/>
      <c r="G65" s="14"/>
    </row>
    <row r="66" spans="1:7" ht="12.75" customHeight="1" thickBot="1">
      <c r="A66" s="68"/>
      <c r="B66" s="36" t="s">
        <v>79</v>
      </c>
      <c r="C66" s="37"/>
      <c r="D66" s="37"/>
      <c r="E66" s="37"/>
      <c r="F66" s="38"/>
      <c r="G66" s="14"/>
    </row>
    <row r="67" spans="1:7" ht="12.75" customHeight="1">
      <c r="A67" s="68"/>
      <c r="B67" s="29"/>
      <c r="C67" s="16"/>
      <c r="D67" s="16"/>
      <c r="E67" s="16"/>
      <c r="F67" s="16"/>
      <c r="G67" s="14"/>
    </row>
    <row r="68" spans="1:7" ht="15" customHeight="1" thickBot="1">
      <c r="A68" s="68"/>
      <c r="B68" s="169" t="s">
        <v>80</v>
      </c>
      <c r="C68" s="170"/>
      <c r="D68" s="28"/>
      <c r="E68" s="7"/>
      <c r="F68" s="7"/>
      <c r="G68" s="14"/>
    </row>
    <row r="69" spans="1:7" ht="12" customHeight="1">
      <c r="A69" s="68"/>
      <c r="B69" s="21" t="s">
        <v>63</v>
      </c>
      <c r="C69" s="8" t="s">
        <v>81</v>
      </c>
      <c r="D69" s="22" t="s">
        <v>82</v>
      </c>
      <c r="E69" s="7"/>
      <c r="F69" s="7"/>
      <c r="G69" s="14"/>
    </row>
    <row r="70" spans="1:7" ht="12" customHeight="1">
      <c r="A70" s="68"/>
      <c r="B70" s="23" t="s">
        <v>83</v>
      </c>
      <c r="C70" s="9">
        <v>16971</v>
      </c>
      <c r="D70" s="24">
        <f>(C70/C76)</f>
        <v>0.16726129464637704</v>
      </c>
      <c r="E70" s="7"/>
      <c r="F70" s="7"/>
      <c r="G70" s="14"/>
    </row>
    <row r="71" spans="1:7" ht="12" customHeight="1">
      <c r="A71" s="68"/>
      <c r="B71" s="23" t="s">
        <v>84</v>
      </c>
      <c r="C71" s="10">
        <v>0</v>
      </c>
      <c r="D71" s="24">
        <v>0</v>
      </c>
      <c r="E71" s="7"/>
      <c r="F71" s="7"/>
      <c r="G71" s="14"/>
    </row>
    <row r="72" spans="1:7" ht="12" customHeight="1">
      <c r="A72" s="68"/>
      <c r="B72" s="23" t="s">
        <v>85</v>
      </c>
      <c r="C72" s="9">
        <v>0</v>
      </c>
      <c r="D72" s="24">
        <f>(C72/C76)</f>
        <v>0</v>
      </c>
      <c r="E72" s="7"/>
      <c r="F72" s="7"/>
      <c r="G72" s="14"/>
    </row>
    <row r="73" spans="1:7" ht="12" customHeight="1">
      <c r="A73" s="68"/>
      <c r="B73" s="23" t="s">
        <v>45</v>
      </c>
      <c r="C73" s="9">
        <v>55703</v>
      </c>
      <c r="D73" s="24">
        <f>(C73/C76)</f>
        <v>0.54899274619569505</v>
      </c>
      <c r="E73" s="7"/>
      <c r="F73" s="7"/>
      <c r="G73" s="14"/>
    </row>
    <row r="74" spans="1:7" ht="12" customHeight="1">
      <c r="A74" s="68"/>
      <c r="B74" s="23" t="s">
        <v>86</v>
      </c>
      <c r="C74" s="11">
        <v>23958</v>
      </c>
      <c r="D74" s="24">
        <f>(C74/C76)</f>
        <v>0.23612315698178665</v>
      </c>
      <c r="E74" s="13"/>
      <c r="F74" s="13"/>
      <c r="G74" s="14"/>
    </row>
    <row r="75" spans="1:7" ht="12" customHeight="1">
      <c r="A75" s="68"/>
      <c r="B75" s="23" t="s">
        <v>87</v>
      </c>
      <c r="C75" s="11">
        <v>4832</v>
      </c>
      <c r="D75" s="24">
        <f>(C75/C76)</f>
        <v>4.7622802176141295E-2</v>
      </c>
      <c r="E75" s="13"/>
      <c r="F75" s="13"/>
      <c r="G75" s="14"/>
    </row>
    <row r="76" spans="1:7" ht="12.75" customHeight="1" thickBot="1">
      <c r="A76" s="68"/>
      <c r="B76" s="25" t="s">
        <v>88</v>
      </c>
      <c r="C76" s="26">
        <f>SUM(C70:C75)</f>
        <v>101464</v>
      </c>
      <c r="D76" s="27">
        <f>SUM(D70:D75)</f>
        <v>1</v>
      </c>
      <c r="E76" s="13"/>
      <c r="F76" s="13"/>
      <c r="G76" s="14"/>
    </row>
    <row r="77" spans="1:7" ht="12" customHeight="1">
      <c r="A77" s="68"/>
      <c r="B77" s="19"/>
      <c r="C77" s="18"/>
      <c r="D77" s="18"/>
      <c r="E77" s="18"/>
      <c r="F77" s="18"/>
      <c r="G77" s="14"/>
    </row>
    <row r="78" spans="1:7" ht="12.75" customHeight="1">
      <c r="A78" s="68"/>
      <c r="B78" s="20"/>
      <c r="C78" s="18"/>
      <c r="D78" s="18"/>
      <c r="E78" s="18"/>
      <c r="F78" s="18"/>
      <c r="G78" s="14"/>
    </row>
    <row r="79" spans="1:7" ht="12" customHeight="1" thickBot="1">
      <c r="A79" s="6"/>
      <c r="B79" s="40"/>
      <c r="C79" s="41" t="s">
        <v>89</v>
      </c>
      <c r="D79" s="42"/>
      <c r="E79" s="43"/>
      <c r="F79" s="12"/>
      <c r="G79" s="14"/>
    </row>
    <row r="80" spans="1:7" ht="12" customHeight="1">
      <c r="A80" s="68"/>
      <c r="B80" s="44" t="s">
        <v>90</v>
      </c>
      <c r="C80" s="45">
        <v>180</v>
      </c>
      <c r="D80" s="45">
        <v>240</v>
      </c>
      <c r="E80" s="46">
        <v>300</v>
      </c>
      <c r="F80" s="39"/>
      <c r="G80" s="15"/>
    </row>
    <row r="81" spans="1:7" ht="12.75" customHeight="1" thickBot="1">
      <c r="A81" s="68"/>
      <c r="B81" s="25" t="s">
        <v>91</v>
      </c>
      <c r="C81" s="26">
        <f>(G55/C80)</f>
        <v>563.68967569444442</v>
      </c>
      <c r="D81" s="26">
        <f>(G55/D80)</f>
        <v>422.76725677083334</v>
      </c>
      <c r="E81" s="47">
        <f>(G55/E80)</f>
        <v>338.21380541666667</v>
      </c>
      <c r="F81" s="39"/>
      <c r="G81" s="15"/>
    </row>
    <row r="82" spans="1:7" ht="15.6" customHeight="1">
      <c r="A82" s="68"/>
      <c r="B82" s="30" t="s">
        <v>92</v>
      </c>
      <c r="C82" s="16"/>
      <c r="D82" s="16"/>
      <c r="E82" s="16"/>
      <c r="F82" s="16"/>
      <c r="G82" s="16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2021-04-04T18:40:19Z</dcterms:modified>
  <cp:category/>
  <cp:contentStatus/>
</cp:coreProperties>
</file>