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1\FICHAS TECNICAS\Licantén\"/>
    </mc:Choice>
  </mc:AlternateContent>
  <bookViews>
    <workbookView xWindow="-105" yWindow="-105" windowWidth="19425" windowHeight="10425"/>
  </bookViews>
  <sheets>
    <sheet name="Ovinos" sheetId="1" r:id="rId1"/>
  </sheets>
  <calcPr calcId="162913"/>
</workbook>
</file>

<file path=xl/calcChain.xml><?xml version="1.0" encoding="utf-8"?>
<calcChain xmlns="http://schemas.openxmlformats.org/spreadsheetml/2006/main">
  <c r="G43" i="1" l="1"/>
  <c r="G21" i="1"/>
  <c r="G48" i="1" l="1"/>
  <c r="G49" i="1" s="1"/>
  <c r="C72" i="1" s="1"/>
  <c r="G42" i="1"/>
  <c r="G41" i="1"/>
  <c r="G39" i="1"/>
  <c r="G23" i="1"/>
  <c r="G22" i="1"/>
  <c r="G12" i="1"/>
  <c r="G54" i="1" s="1"/>
  <c r="G44" i="1" l="1"/>
  <c r="G24" i="1"/>
  <c r="C68" i="1" s="1"/>
  <c r="C71" i="1"/>
  <c r="G34" i="1"/>
  <c r="G51" i="1" l="1"/>
  <c r="G52" i="1" s="1"/>
  <c r="G53" i="1" l="1"/>
  <c r="E79" i="1" s="1"/>
  <c r="C73" i="1"/>
  <c r="C79" i="1" l="1"/>
  <c r="G55" i="1"/>
  <c r="D79" i="1"/>
  <c r="C74" i="1"/>
  <c r="D71" i="1" l="1"/>
  <c r="D72" i="1"/>
  <c r="D70" i="1"/>
  <c r="D68" i="1"/>
  <c r="D73" i="1"/>
  <c r="D74" i="1" l="1"/>
</calcChain>
</file>

<file path=xl/sharedStrings.xml><?xml version="1.0" encoding="utf-8"?>
<sst xmlns="http://schemas.openxmlformats.org/spreadsheetml/2006/main" count="120" uniqueCount="94">
  <si>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</si>
  <si>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</si>
  <si>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</si>
  <si>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</si>
  <si>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</si>
  <si>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</si>
  <si>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</si>
  <si>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</si>
  <si>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</si>
  <si>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</si>
  <si>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</si>
  <si>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</si>
  <si>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</si>
  <si>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</si>
  <si>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</si>
  <si>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</si>
  <si>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</si>
  <si>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</si>
  <si>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</si>
  <si>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</si>
  <si>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</si>
  <si>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</si>
  <si>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</si>
  <si>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</si>
  <si>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</si>
  <si>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</si>
  <si>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</si>
  <si>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</si>
  <si>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</si>
  <si>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</si>
  <si>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</si>
  <si>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</si>
  <si>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</si>
  <si>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</si>
  <si>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</si>
  <si>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</si>
  <si>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</si>
  <si>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</si>
  <si>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</si>
  <si>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</si>
  <si>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</si>
  <si>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</si>
  <si>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</si>
  <si>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</si>
  <si>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</si>
  <si>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</si>
  <si>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</si>
  <si>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</si>
  <si>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</si>
  <si>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</si>
  <si>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</si>
  <si>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</si>
  <si>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</si>
  <si>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</si>
  <si>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</si>
  <si>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SUFOLK -DOWN</t>
  </si>
  <si>
    <t>SEQUIA.</t>
  </si>
  <si>
    <t>DEL MAULE</t>
  </si>
  <si>
    <t>DIC.</t>
  </si>
  <si>
    <t>ALIMENTACION</t>
  </si>
  <si>
    <t>MAYO-SEPT.</t>
  </si>
  <si>
    <t>OCT-DIC.</t>
  </si>
  <si>
    <t>ESQUILA</t>
  </si>
  <si>
    <t>MEZCLA N-P-K 17-20-20</t>
  </si>
  <si>
    <t>JUNIO</t>
  </si>
  <si>
    <t>MANEJO SANITARIO</t>
  </si>
  <si>
    <t>ANTIPARASIT. INTERNO</t>
  </si>
  <si>
    <t>ML</t>
  </si>
  <si>
    <t>MAYO-NOV.</t>
  </si>
  <si>
    <t>ANTIPARASIT. EXTERNO</t>
  </si>
  <si>
    <t>NOV-DIC.</t>
  </si>
  <si>
    <t>CLOSTRIBACK</t>
  </si>
  <si>
    <t>DOSIS</t>
  </si>
  <si>
    <t>MAYO.</t>
  </si>
  <si>
    <t>FARDOS</t>
  </si>
  <si>
    <t>UNID.</t>
  </si>
  <si>
    <t>JUN-SEPT.</t>
  </si>
  <si>
    <t>REND. (CORDER./UN. PROD. )</t>
  </si>
  <si>
    <t>OVINOS</t>
  </si>
  <si>
    <t>DIC.20</t>
  </si>
  <si>
    <t>COSTOS DIRECTOS DE PRODUCCIÓN POR UNIDAD PRODUCTIVA 30 OVEJAS (INCLUYE IVA)</t>
  </si>
  <si>
    <t>CONS. REGIONAL</t>
  </si>
  <si>
    <t>MEDIO</t>
  </si>
  <si>
    <t>OCT-ENE</t>
  </si>
  <si>
    <t>PROGRAMA SANITARIO</t>
  </si>
  <si>
    <t>KG</t>
  </si>
  <si>
    <t>LICANTEN</t>
  </si>
  <si>
    <t>LICANTEN-HUALAÑE-VICHUQUEN</t>
  </si>
  <si>
    <t>Rendimiento (un/hà)</t>
  </si>
  <si>
    <t>ESCENARIOS COSTO UNITARIO  ($/un)</t>
  </si>
  <si>
    <t>Costo unitario ($/un) (*)</t>
  </si>
  <si>
    <t>PRECIO ESPERADO (CORD/U.PROD)</t>
  </si>
  <si>
    <t>COSTO TOTAL/UP</t>
  </si>
  <si>
    <t>$/UP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</si>
</sst>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3"/>
      </left>
      <right style="thin">
        <color indexed="8"/>
      </right>
      <top style="thin">
        <color theme="3"/>
      </top>
      <bottom style="thin">
        <color theme="3"/>
      </bottom>
      <diagonal/>
    </border>
    <border>
      <left style="thin">
        <color indexed="8"/>
      </left>
      <right style="thin">
        <color indexed="8"/>
      </right>
      <top style="thin">
        <color theme="3"/>
      </top>
      <bottom style="thin">
        <color theme="3"/>
      </bottom>
      <diagonal/>
    </border>
    <border>
      <left style="thin">
        <color indexed="8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indexed="8"/>
      </right>
      <top style="thin">
        <color theme="3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3" fontId="2" fillId="2" borderId="4" xfId="0" applyNumberFormat="1" applyFont="1" applyFill="1" applyBorder="1" applyAlignment="1"/>
    <xf numFmtId="49" fontId="4" fillId="2" borderId="4" xfId="0" applyNumberFormat="1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right" wrapText="1"/>
    </xf>
    <xf numFmtId="49" fontId="4" fillId="2" borderId="4" xfId="0" applyNumberFormat="1" applyFont="1" applyFill="1" applyBorder="1" applyAlignment="1"/>
    <xf numFmtId="0" fontId="4" fillId="2" borderId="4" xfId="0" applyFont="1" applyFill="1" applyBorder="1" applyAlignment="1"/>
    <xf numFmtId="3" fontId="4" fillId="2" borderId="4" xfId="0" applyNumberFormat="1" applyFont="1" applyFill="1" applyBorder="1" applyAlignment="1">
      <alignment horizontal="right" wrapText="1"/>
    </xf>
    <xf numFmtId="49" fontId="4" fillId="2" borderId="4" xfId="0" applyNumberFormat="1" applyFont="1" applyFill="1" applyBorder="1" applyAlignment="1">
      <alignment horizontal="center" wrapText="1"/>
    </xf>
    <xf numFmtId="0" fontId="4" fillId="2" borderId="4" xfId="0" applyNumberFormat="1" applyFont="1" applyFill="1" applyBorder="1" applyAlignment="1">
      <alignment wrapText="1"/>
    </xf>
    <xf numFmtId="49" fontId="1" fillId="5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3" fontId="2" fillId="2" borderId="8" xfId="0" applyNumberFormat="1" applyFont="1" applyFill="1" applyBorder="1" applyAlignment="1"/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horizontal="center"/>
    </xf>
    <xf numFmtId="0" fontId="1" fillId="5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4" fillId="7" borderId="10" xfId="0" applyFont="1" applyFill="1" applyBorder="1" applyAlignment="1"/>
    <xf numFmtId="0" fontId="9" fillId="7" borderId="9" xfId="0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164" fontId="1" fillId="2" borderId="10" xfId="0" applyNumberFormat="1" applyFont="1" applyFill="1" applyBorder="1" applyAlignment="1">
      <alignment vertical="center"/>
    </xf>
    <xf numFmtId="164" fontId="16" fillId="2" borderId="10" xfId="0" applyNumberFormat="1" applyFont="1" applyFill="1" applyBorder="1" applyAlignment="1">
      <alignment vertical="center"/>
    </xf>
    <xf numFmtId="0" fontId="14" fillId="2" borderId="10" xfId="0" applyFont="1" applyFill="1" applyBorder="1" applyAlignment="1"/>
    <xf numFmtId="49" fontId="0" fillId="2" borderId="10" xfId="0" applyNumberFormat="1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2" fillId="2" borderId="12" xfId="0" applyFont="1" applyFill="1" applyBorder="1" applyAlignment="1"/>
    <xf numFmtId="3" fontId="2" fillId="2" borderId="12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49" fontId="1" fillId="3" borderId="16" xfId="0" applyNumberFormat="1" applyFont="1" applyFill="1" applyBorder="1" applyAlignment="1">
      <alignment vertical="center"/>
    </xf>
    <xf numFmtId="49" fontId="1" fillId="5" borderId="16" xfId="0" applyNumberFormat="1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49" fontId="12" fillId="8" borderId="21" xfId="0" applyNumberFormat="1" applyFont="1" applyFill="1" applyBorder="1" applyAlignment="1">
      <alignment vertical="center"/>
    </xf>
    <xf numFmtId="49" fontId="14" fillId="8" borderId="22" xfId="0" applyNumberFormat="1" applyFont="1" applyFill="1" applyBorder="1" applyAlignment="1"/>
    <xf numFmtId="49" fontId="12" fillId="2" borderId="23" xfId="0" applyNumberFormat="1" applyFont="1" applyFill="1" applyBorder="1" applyAlignment="1">
      <alignment vertical="center"/>
    </xf>
    <xf numFmtId="9" fontId="14" fillId="2" borderId="24" xfId="0" applyNumberFormat="1" applyFont="1" applyFill="1" applyBorder="1" applyAlignment="1"/>
    <xf numFmtId="49" fontId="12" fillId="8" borderId="25" xfId="0" applyNumberFormat="1" applyFont="1" applyFill="1" applyBorder="1" applyAlignment="1">
      <alignment vertical="center"/>
    </xf>
    <xf numFmtId="165" fontId="12" fillId="8" borderId="26" xfId="0" applyNumberFormat="1" applyFont="1" applyFill="1" applyBorder="1" applyAlignment="1">
      <alignment vertical="center"/>
    </xf>
    <xf numFmtId="9" fontId="12" fillId="8" borderId="27" xfId="0" applyNumberFormat="1" applyFont="1" applyFill="1" applyBorder="1" applyAlignment="1">
      <alignment vertical="center"/>
    </xf>
    <xf numFmtId="0" fontId="14" fillId="9" borderId="30" xfId="0" applyFont="1" applyFill="1" applyBorder="1" applyAlignment="1"/>
    <xf numFmtId="0" fontId="14" fillId="2" borderId="10" xfId="0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49" fontId="12" fillId="2" borderId="31" xfId="0" applyNumberFormat="1" applyFont="1" applyFill="1" applyBorder="1" applyAlignment="1">
      <alignment vertical="center"/>
    </xf>
    <xf numFmtId="0" fontId="14" fillId="2" borderId="32" xfId="0" applyFont="1" applyFill="1" applyBorder="1" applyAlignment="1"/>
    <xf numFmtId="0" fontId="14" fillId="2" borderId="33" xfId="0" applyFont="1" applyFill="1" applyBorder="1" applyAlignment="1"/>
    <xf numFmtId="49" fontId="14" fillId="2" borderId="34" xfId="0" applyNumberFormat="1" applyFont="1" applyFill="1" applyBorder="1" applyAlignment="1">
      <alignment vertical="center"/>
    </xf>
    <xf numFmtId="0" fontId="14" fillId="2" borderId="35" xfId="0" applyFont="1" applyFill="1" applyBorder="1" applyAlignment="1"/>
    <xf numFmtId="49" fontId="14" fillId="2" borderId="36" xfId="0" applyNumberFormat="1" applyFont="1" applyFill="1" applyBorder="1" applyAlignment="1">
      <alignment vertical="center"/>
    </xf>
    <xf numFmtId="0" fontId="14" fillId="2" borderId="37" xfId="0" applyFont="1" applyFill="1" applyBorder="1" applyAlignment="1"/>
    <xf numFmtId="0" fontId="14" fillId="2" borderId="38" xfId="0" applyFont="1" applyFill="1" applyBorder="1" applyAlignment="1"/>
    <xf numFmtId="0" fontId="12" fillId="7" borderId="10" xfId="0" applyFont="1" applyFill="1" applyBorder="1" applyAlignment="1">
      <alignment vertical="center"/>
    </xf>
    <xf numFmtId="0" fontId="9" fillId="9" borderId="9" xfId="0" applyFont="1" applyFill="1" applyBorder="1" applyAlignment="1">
      <alignment vertical="center"/>
    </xf>
    <xf numFmtId="49" fontId="17" fillId="9" borderId="10" xfId="0" applyNumberFormat="1" applyFont="1" applyFill="1" applyBorder="1" applyAlignment="1">
      <alignment vertical="center"/>
    </xf>
    <xf numFmtId="0" fontId="9" fillId="9" borderId="10" xfId="0" applyFont="1" applyFill="1" applyBorder="1" applyAlignment="1">
      <alignment vertical="center"/>
    </xf>
    <xf numFmtId="0" fontId="9" fillId="9" borderId="39" xfId="0" applyFont="1" applyFill="1" applyBorder="1" applyAlignment="1">
      <alignment vertical="center"/>
    </xf>
    <xf numFmtId="49" fontId="12" fillId="8" borderId="40" xfId="0" applyNumberFormat="1" applyFont="1" applyFill="1" applyBorder="1" applyAlignment="1">
      <alignment vertical="center"/>
    </xf>
    <xf numFmtId="0" fontId="12" fillId="8" borderId="41" xfId="0" applyNumberFormat="1" applyFont="1" applyFill="1" applyBorder="1" applyAlignment="1">
      <alignment vertical="center"/>
    </xf>
    <xf numFmtId="0" fontId="12" fillId="8" borderId="42" xfId="0" applyNumberFormat="1" applyFont="1" applyFill="1" applyBorder="1" applyAlignment="1">
      <alignment vertical="center"/>
    </xf>
    <xf numFmtId="0" fontId="0" fillId="0" borderId="10" xfId="0" applyNumberFormat="1" applyFont="1" applyBorder="1" applyAlignment="1"/>
    <xf numFmtId="0" fontId="18" fillId="2" borderId="1" xfId="0" applyFont="1" applyFill="1" applyBorder="1" applyAlignment="1"/>
    <xf numFmtId="166" fontId="4" fillId="2" borderId="4" xfId="0" applyNumberFormat="1" applyFont="1" applyFill="1" applyBorder="1" applyAlignment="1"/>
    <xf numFmtId="49" fontId="4" fillId="2" borderId="4" xfId="0" applyNumberFormat="1" applyFont="1" applyFill="1" applyBorder="1" applyAlignment="1">
      <alignment wrapText="1"/>
    </xf>
    <xf numFmtId="0" fontId="0" fillId="2" borderId="43" xfId="0" applyFont="1" applyFill="1" applyBorder="1" applyAlignment="1"/>
    <xf numFmtId="0" fontId="0" fillId="2" borderId="10" xfId="0" applyFont="1" applyFill="1" applyBorder="1" applyAlignment="1"/>
    <xf numFmtId="0" fontId="0" fillId="2" borderId="44" xfId="0" applyFont="1" applyFill="1" applyBorder="1" applyAlignment="1"/>
    <xf numFmtId="0" fontId="0" fillId="2" borderId="45" xfId="0" applyFont="1" applyFill="1" applyBorder="1" applyAlignment="1"/>
    <xf numFmtId="0" fontId="0" fillId="2" borderId="46" xfId="0" applyFont="1" applyFill="1" applyBorder="1" applyAlignment="1"/>
    <xf numFmtId="0" fontId="2" fillId="2" borderId="48" xfId="0" applyFont="1" applyFill="1" applyBorder="1" applyAlignment="1"/>
    <xf numFmtId="0" fontId="5" fillId="2" borderId="48" xfId="0" applyFont="1" applyFill="1" applyBorder="1" applyAlignment="1"/>
    <xf numFmtId="49" fontId="1" fillId="3" borderId="47" xfId="0" applyNumberFormat="1" applyFont="1" applyFill="1" applyBorder="1" applyAlignment="1">
      <alignment vertical="center" wrapText="1"/>
    </xf>
    <xf numFmtId="49" fontId="16" fillId="2" borderId="47" xfId="0" applyNumberFormat="1" applyFont="1" applyFill="1" applyBorder="1" applyAlignment="1">
      <alignment horizontal="right"/>
    </xf>
    <xf numFmtId="49" fontId="4" fillId="2" borderId="47" xfId="0" applyNumberFormat="1" applyFont="1" applyFill="1" applyBorder="1" applyAlignment="1">
      <alignment vertical="center" wrapText="1"/>
    </xf>
    <xf numFmtId="49" fontId="4" fillId="2" borderId="47" xfId="0" applyNumberFormat="1" applyFont="1" applyFill="1" applyBorder="1" applyAlignment="1">
      <alignment horizontal="right"/>
    </xf>
    <xf numFmtId="49" fontId="4" fillId="2" borderId="47" xfId="0" applyNumberFormat="1" applyFont="1" applyFill="1" applyBorder="1" applyAlignment="1">
      <alignment horizontal="right" wrapText="1"/>
    </xf>
    <xf numFmtId="14" fontId="4" fillId="2" borderId="47" xfId="0" applyNumberFormat="1" applyFont="1" applyFill="1" applyBorder="1" applyAlignment="1">
      <alignment horizontal="right"/>
    </xf>
    <xf numFmtId="0" fontId="2" fillId="2" borderId="44" xfId="0" applyFont="1" applyFill="1" applyBorder="1" applyAlignment="1">
      <alignment wrapText="1"/>
    </xf>
    <xf numFmtId="14" fontId="2" fillId="2" borderId="44" xfId="0" applyNumberFormat="1" applyFont="1" applyFill="1" applyBorder="1" applyAlignment="1"/>
    <xf numFmtId="0" fontId="2" fillId="2" borderId="43" xfId="0" applyFont="1" applyFill="1" applyBorder="1" applyAlignment="1"/>
    <xf numFmtId="0" fontId="2" fillId="2" borderId="50" xfId="0" applyFont="1" applyFill="1" applyBorder="1" applyAlignment="1"/>
    <xf numFmtId="0" fontId="2" fillId="2" borderId="50" xfId="0" applyFont="1" applyFill="1" applyBorder="1" applyAlignment="1">
      <alignment horizontal="justify" wrapText="1"/>
    </xf>
    <xf numFmtId="0" fontId="2" fillId="2" borderId="51" xfId="0" applyFont="1" applyFill="1" applyBorder="1" applyAlignment="1"/>
    <xf numFmtId="0" fontId="2" fillId="2" borderId="52" xfId="0" applyFont="1" applyFill="1" applyBorder="1" applyAlignment="1">
      <alignment horizontal="left"/>
    </xf>
    <xf numFmtId="0" fontId="2" fillId="2" borderId="52" xfId="0" applyFont="1" applyFill="1" applyBorder="1" applyAlignment="1"/>
    <xf numFmtId="49" fontId="1" fillId="5" borderId="57" xfId="0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49" fontId="4" fillId="2" borderId="59" xfId="0" applyNumberFormat="1" applyFont="1" applyFill="1" applyBorder="1" applyAlignment="1">
      <alignment wrapText="1"/>
    </xf>
    <xf numFmtId="49" fontId="4" fillId="2" borderId="59" xfId="0" applyNumberFormat="1" applyFont="1" applyFill="1" applyBorder="1" applyAlignment="1">
      <alignment horizontal="center" wrapText="1"/>
    </xf>
    <xf numFmtId="0" fontId="4" fillId="2" borderId="59" xfId="0" applyNumberFormat="1" applyFont="1" applyFill="1" applyBorder="1" applyAlignment="1">
      <alignment wrapText="1"/>
    </xf>
    <xf numFmtId="3" fontId="4" fillId="2" borderId="59" xfId="0" applyNumberFormat="1" applyFont="1" applyFill="1" applyBorder="1" applyAlignment="1">
      <alignment horizontal="right"/>
    </xf>
    <xf numFmtId="3" fontId="4" fillId="2" borderId="59" xfId="0" applyNumberFormat="1" applyFont="1" applyFill="1" applyBorder="1" applyAlignment="1">
      <alignment horizontal="right" wrapText="1"/>
    </xf>
    <xf numFmtId="49" fontId="4" fillId="2" borderId="61" xfId="0" applyNumberFormat="1" applyFont="1" applyFill="1" applyBorder="1" applyAlignment="1">
      <alignment wrapText="1"/>
    </xf>
    <xf numFmtId="49" fontId="4" fillId="2" borderId="61" xfId="0" applyNumberFormat="1" applyFont="1" applyFill="1" applyBorder="1" applyAlignment="1">
      <alignment horizontal="center" wrapText="1"/>
    </xf>
    <xf numFmtId="0" fontId="4" fillId="2" borderId="61" xfId="0" applyNumberFormat="1" applyFont="1" applyFill="1" applyBorder="1" applyAlignment="1">
      <alignment wrapText="1"/>
    </xf>
    <xf numFmtId="3" fontId="4" fillId="2" borderId="61" xfId="0" applyNumberFormat="1" applyFont="1" applyFill="1" applyBorder="1" applyAlignment="1">
      <alignment horizontal="right" wrapText="1"/>
    </xf>
    <xf numFmtId="3" fontId="2" fillId="2" borderId="52" xfId="0" applyNumberFormat="1" applyFont="1" applyFill="1" applyBorder="1" applyAlignment="1"/>
    <xf numFmtId="0" fontId="7" fillId="3" borderId="49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vertical="center"/>
    </xf>
    <xf numFmtId="3" fontId="19" fillId="3" borderId="49" xfId="0" applyNumberFormat="1" applyFont="1" applyFill="1" applyBorder="1" applyAlignment="1">
      <alignment vertical="center"/>
    </xf>
    <xf numFmtId="49" fontId="8" fillId="2" borderId="47" xfId="0" applyNumberFormat="1" applyFont="1" applyFill="1" applyBorder="1" applyAlignment="1"/>
    <xf numFmtId="0" fontId="4" fillId="2" borderId="47" xfId="0" applyFont="1" applyFill="1" applyBorder="1" applyAlignment="1">
      <alignment horizontal="center"/>
    </xf>
    <xf numFmtId="0" fontId="4" fillId="2" borderId="47" xfId="0" applyFont="1" applyFill="1" applyBorder="1" applyAlignment="1"/>
    <xf numFmtId="3" fontId="4" fillId="2" borderId="47" xfId="0" applyNumberFormat="1" applyFont="1" applyFill="1" applyBorder="1" applyAlignment="1"/>
    <xf numFmtId="49" fontId="4" fillId="2" borderId="47" xfId="0" applyNumberFormat="1" applyFont="1" applyFill="1" applyBorder="1" applyAlignment="1"/>
    <xf numFmtId="49" fontId="4" fillId="2" borderId="47" xfId="0" applyNumberFormat="1" applyFont="1" applyFill="1" applyBorder="1" applyAlignment="1">
      <alignment horizontal="center"/>
    </xf>
    <xf numFmtId="0" fontId="4" fillId="2" borderId="47" xfId="0" applyNumberFormat="1" applyFont="1" applyFill="1" applyBorder="1" applyAlignment="1"/>
    <xf numFmtId="49" fontId="4" fillId="2" borderId="62" xfId="0" applyNumberFormat="1" applyFont="1" applyFill="1" applyBorder="1" applyAlignment="1"/>
    <xf numFmtId="0" fontId="4" fillId="2" borderId="62" xfId="0" applyFont="1" applyFill="1" applyBorder="1" applyAlignment="1">
      <alignment horizontal="center"/>
    </xf>
    <xf numFmtId="0" fontId="4" fillId="2" borderId="62" xfId="0" applyFont="1" applyFill="1" applyBorder="1" applyAlignment="1"/>
    <xf numFmtId="3" fontId="4" fillId="2" borderId="62" xfId="0" applyNumberFormat="1" applyFont="1" applyFill="1" applyBorder="1" applyAlignment="1"/>
    <xf numFmtId="164" fontId="1" fillId="5" borderId="15" xfId="0" applyNumberFormat="1" applyFont="1" applyFill="1" applyBorder="1" applyAlignment="1">
      <alignment vertical="center"/>
    </xf>
    <xf numFmtId="164" fontId="1" fillId="3" borderId="17" xfId="0" applyNumberFormat="1" applyFont="1" applyFill="1" applyBorder="1" applyAlignment="1">
      <alignment vertical="center"/>
    </xf>
    <xf numFmtId="164" fontId="1" fillId="5" borderId="17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164" fontId="1" fillId="6" borderId="20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/>
    </xf>
    <xf numFmtId="0" fontId="12" fillId="2" borderId="4" xfId="0" applyNumberFormat="1" applyFont="1" applyFill="1" applyBorder="1" applyAlignment="1">
      <alignment vertical="center"/>
    </xf>
    <xf numFmtId="165" fontId="12" fillId="2" borderId="4" xfId="0" applyNumberFormat="1" applyFont="1" applyFill="1" applyBorder="1" applyAlignment="1">
      <alignment vertical="center"/>
    </xf>
    <xf numFmtId="49" fontId="4" fillId="2" borderId="47" xfId="0" applyNumberFormat="1" applyFont="1" applyFill="1" applyBorder="1" applyAlignment="1">
      <alignment horizontal="right" vertical="center" wrapText="1"/>
    </xf>
    <xf numFmtId="49" fontId="19" fillId="3" borderId="60" xfId="0" applyNumberFormat="1" applyFont="1" applyFill="1" applyBorder="1" applyAlignment="1">
      <alignment horizontal="center" vertical="center" wrapText="1"/>
    </xf>
    <xf numFmtId="49" fontId="19" fillId="3" borderId="56" xfId="0" applyNumberFormat="1" applyFont="1" applyFill="1" applyBorder="1" applyAlignment="1">
      <alignment horizontal="center" vertical="center" wrapText="1"/>
    </xf>
    <xf numFmtId="49" fontId="19" fillId="3" borderId="49" xfId="0" applyNumberFormat="1" applyFont="1" applyFill="1" applyBorder="1" applyAlignment="1">
      <alignment vertical="center"/>
    </xf>
    <xf numFmtId="49" fontId="19" fillId="3" borderId="5" xfId="0" applyNumberFormat="1" applyFont="1" applyFill="1" applyBorder="1" applyAlignment="1">
      <alignment horizontal="center" vertical="center"/>
    </xf>
    <xf numFmtId="49" fontId="19" fillId="3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49" fontId="19" fillId="3" borderId="5" xfId="0" applyNumberFormat="1" applyFont="1" applyFill="1" applyBorder="1" applyAlignment="1">
      <alignment vertical="center"/>
    </xf>
    <xf numFmtId="49" fontId="4" fillId="2" borderId="63" xfId="0" applyNumberFormat="1" applyFont="1" applyFill="1" applyBorder="1" applyAlignment="1">
      <alignment wrapText="1"/>
    </xf>
    <xf numFmtId="49" fontId="4" fillId="2" borderId="63" xfId="0" applyNumberFormat="1" applyFont="1" applyFill="1" applyBorder="1" applyAlignment="1">
      <alignment horizontal="center" wrapText="1"/>
    </xf>
    <xf numFmtId="0" fontId="4" fillId="2" borderId="63" xfId="0" applyNumberFormat="1" applyFont="1" applyFill="1" applyBorder="1" applyAlignment="1">
      <alignment wrapText="1"/>
    </xf>
    <xf numFmtId="49" fontId="4" fillId="2" borderId="63" xfId="0" applyNumberFormat="1" applyFont="1" applyFill="1" applyBorder="1" applyAlignment="1">
      <alignment horizontal="right" wrapText="1"/>
    </xf>
    <xf numFmtId="3" fontId="4" fillId="2" borderId="63" xfId="0" applyNumberFormat="1" applyFont="1" applyFill="1" applyBorder="1" applyAlignment="1">
      <alignment horizontal="right" wrapText="1"/>
    </xf>
    <xf numFmtId="0" fontId="8" fillId="0" borderId="47" xfId="0" applyNumberFormat="1" applyFont="1" applyBorder="1" applyAlignment="1"/>
    <xf numFmtId="3" fontId="19" fillId="3" borderId="5" xfId="0" applyNumberFormat="1" applyFont="1" applyFill="1" applyBorder="1" applyAlignment="1">
      <alignment vertical="center"/>
    </xf>
    <xf numFmtId="49" fontId="12" fillId="8" borderId="11" xfId="0" applyNumberFormat="1" applyFont="1" applyFill="1" applyBorder="1" applyAlignment="1">
      <alignment horizontal="center" vertical="center"/>
    </xf>
    <xf numFmtId="49" fontId="4" fillId="2" borderId="63" xfId="0" applyNumberFormat="1" applyFont="1" applyFill="1" applyBorder="1" applyAlignment="1">
      <alignment horizontal="center"/>
    </xf>
    <xf numFmtId="3" fontId="4" fillId="2" borderId="63" xfId="0" applyNumberFormat="1" applyFont="1" applyFill="1" applyBorder="1" applyAlignment="1"/>
    <xf numFmtId="49" fontId="17" fillId="9" borderId="28" xfId="0" applyNumberFormat="1" applyFont="1" applyFill="1" applyBorder="1" applyAlignment="1">
      <alignment vertical="center"/>
    </xf>
    <xf numFmtId="49" fontId="17" fillId="9" borderId="29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3" fillId="3" borderId="4" xfId="0" applyNumberFormat="1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49" fontId="4" fillId="2" borderId="4" xfId="0" applyNumberFormat="1" applyFont="1" applyFill="1" applyBorder="1" applyAlignment="1"/>
    <xf numFmtId="0" fontId="4" fillId="2" borderId="4" xfId="0" applyFont="1" applyFill="1" applyBorder="1" applyAlignment="1"/>
    <xf numFmtId="49" fontId="6" fillId="3" borderId="53" xfId="0" applyNumberFormat="1" applyFont="1" applyFill="1" applyBorder="1" applyAlignment="1">
      <alignment horizontal="center" vertical="center"/>
    </xf>
    <xf numFmtId="0" fontId="6" fillId="4" borderId="54" xfId="0" applyFont="1" applyFill="1" applyBorder="1" applyAlignment="1">
      <alignment horizontal="center" vertical="center"/>
    </xf>
    <xf numFmtId="0" fontId="6" fillId="4" borderId="5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22621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zoomScale="95" zoomScaleNormal="95" workbookViewId="0">
      <selection activeCell="C68" sqref="C6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7" style="1" customWidth="1"/>
    <col min="4" max="4" width="7.28515625" style="1" customWidth="1"/>
    <col min="5" max="5" width="14.42578125" style="1" customWidth="1"/>
    <col min="6" max="6" width="12.5703125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72"/>
      <c r="B8" s="72"/>
      <c r="C8" s="72"/>
      <c r="D8" s="69"/>
      <c r="E8" s="3"/>
      <c r="F8" s="3"/>
      <c r="G8" s="3"/>
    </row>
    <row r="9" spans="1:7" ht="12" customHeight="1" x14ac:dyDescent="0.25">
      <c r="A9" s="73"/>
      <c r="B9" s="79" t="s">
        <v>0</v>
      </c>
      <c r="C9" s="80" t="s">
        <v>78</v>
      </c>
      <c r="D9" s="77"/>
      <c r="E9" s="151" t="s">
        <v>77</v>
      </c>
      <c r="F9" s="152"/>
      <c r="G9" s="4">
        <v>34</v>
      </c>
    </row>
    <row r="10" spans="1:7" ht="15" x14ac:dyDescent="0.25">
      <c r="A10" s="73"/>
      <c r="B10" s="81" t="s">
        <v>1</v>
      </c>
      <c r="C10" s="128" t="s">
        <v>55</v>
      </c>
      <c r="D10" s="78"/>
      <c r="E10" s="149" t="s">
        <v>2</v>
      </c>
      <c r="F10" s="150"/>
      <c r="G10" s="5" t="s">
        <v>83</v>
      </c>
    </row>
    <row r="11" spans="1:7" ht="15" x14ac:dyDescent="0.25">
      <c r="A11" s="73"/>
      <c r="B11" s="81" t="s">
        <v>3</v>
      </c>
      <c r="C11" s="82" t="s">
        <v>82</v>
      </c>
      <c r="D11" s="78"/>
      <c r="E11" s="149" t="s">
        <v>91</v>
      </c>
      <c r="F11" s="150"/>
      <c r="G11" s="70">
        <v>60000</v>
      </c>
    </row>
    <row r="12" spans="1:7" ht="13.5" customHeight="1" x14ac:dyDescent="0.25">
      <c r="A12" s="73"/>
      <c r="B12" s="81" t="s">
        <v>4</v>
      </c>
      <c r="C12" s="83" t="s">
        <v>57</v>
      </c>
      <c r="D12" s="78"/>
      <c r="E12" s="7" t="s">
        <v>5</v>
      </c>
      <c r="F12" s="8"/>
      <c r="G12" s="9">
        <f>(G9*G11)</f>
        <v>2040000</v>
      </c>
    </row>
    <row r="13" spans="1:7" ht="11.25" customHeight="1" x14ac:dyDescent="0.25">
      <c r="A13" s="73"/>
      <c r="B13" s="81" t="s">
        <v>6</v>
      </c>
      <c r="C13" s="82" t="s">
        <v>86</v>
      </c>
      <c r="D13" s="78"/>
      <c r="E13" s="149" t="s">
        <v>7</v>
      </c>
      <c r="F13" s="150"/>
      <c r="G13" s="5" t="s">
        <v>81</v>
      </c>
    </row>
    <row r="14" spans="1:7" ht="23.25" customHeight="1" x14ac:dyDescent="0.25">
      <c r="A14" s="73"/>
      <c r="B14" s="81" t="s">
        <v>8</v>
      </c>
      <c r="C14" s="83" t="s">
        <v>87</v>
      </c>
      <c r="D14" s="78"/>
      <c r="E14" s="149" t="s">
        <v>9</v>
      </c>
      <c r="F14" s="150"/>
      <c r="G14" s="5" t="s">
        <v>83</v>
      </c>
    </row>
    <row r="15" spans="1:7" ht="13.5" customHeight="1" x14ac:dyDescent="0.25">
      <c r="A15" s="73"/>
      <c r="B15" s="81" t="s">
        <v>10</v>
      </c>
      <c r="C15" s="84" t="s">
        <v>79</v>
      </c>
      <c r="D15" s="78"/>
      <c r="E15" s="153" t="s">
        <v>11</v>
      </c>
      <c r="F15" s="154"/>
      <c r="G15" s="6" t="s">
        <v>56</v>
      </c>
    </row>
    <row r="16" spans="1:7" ht="12" customHeight="1" x14ac:dyDescent="0.25">
      <c r="A16" s="74"/>
      <c r="B16" s="85"/>
      <c r="C16" s="86"/>
      <c r="D16" s="87"/>
      <c r="E16" s="88"/>
      <c r="F16" s="88"/>
      <c r="G16" s="89"/>
    </row>
    <row r="17" spans="1:7" ht="12" customHeight="1" x14ac:dyDescent="0.25">
      <c r="A17" s="73"/>
      <c r="B17" s="155" t="s">
        <v>80</v>
      </c>
      <c r="C17" s="156"/>
      <c r="D17" s="156"/>
      <c r="E17" s="156"/>
      <c r="F17" s="156"/>
      <c r="G17" s="157"/>
    </row>
    <row r="18" spans="1:7" ht="12" customHeight="1" x14ac:dyDescent="0.25">
      <c r="A18" s="74"/>
      <c r="B18" s="90"/>
      <c r="C18" s="91"/>
      <c r="D18" s="91"/>
      <c r="E18" s="91"/>
      <c r="F18" s="92"/>
      <c r="G18" s="92"/>
    </row>
    <row r="19" spans="1:7" ht="12" customHeight="1" x14ac:dyDescent="0.25">
      <c r="A19" s="76"/>
      <c r="B19" s="93" t="s">
        <v>12</v>
      </c>
      <c r="C19" s="94"/>
      <c r="D19" s="95"/>
      <c r="E19" s="95"/>
      <c r="F19" s="95"/>
      <c r="G19" s="95"/>
    </row>
    <row r="20" spans="1:7" ht="24" customHeight="1" x14ac:dyDescent="0.25">
      <c r="A20" s="73"/>
      <c r="B20" s="129" t="s">
        <v>13</v>
      </c>
      <c r="C20" s="129" t="s">
        <v>14</v>
      </c>
      <c r="D20" s="129" t="s">
        <v>15</v>
      </c>
      <c r="E20" s="129" t="s">
        <v>16</v>
      </c>
      <c r="F20" s="129" t="s">
        <v>17</v>
      </c>
      <c r="G20" s="130" t="s">
        <v>18</v>
      </c>
    </row>
    <row r="21" spans="1:7" ht="12.75" customHeight="1" x14ac:dyDescent="0.25">
      <c r="A21" s="75"/>
      <c r="B21" s="96" t="s">
        <v>59</v>
      </c>
      <c r="C21" s="97" t="s">
        <v>19</v>
      </c>
      <c r="D21" s="98">
        <v>1</v>
      </c>
      <c r="E21" s="97" t="s">
        <v>60</v>
      </c>
      <c r="F21" s="99">
        <v>20000</v>
      </c>
      <c r="G21" s="100">
        <f>D21*F21</f>
        <v>20000</v>
      </c>
    </row>
    <row r="22" spans="1:7" ht="15" x14ac:dyDescent="0.25">
      <c r="A22" s="75"/>
      <c r="B22" s="71" t="s">
        <v>84</v>
      </c>
      <c r="C22" s="10" t="s">
        <v>19</v>
      </c>
      <c r="D22" s="11">
        <v>1</v>
      </c>
      <c r="E22" s="10" t="s">
        <v>61</v>
      </c>
      <c r="F22" s="9">
        <v>20000</v>
      </c>
      <c r="G22" s="9">
        <f>(D22*F22)</f>
        <v>20000</v>
      </c>
    </row>
    <row r="23" spans="1:7" ht="12.75" customHeight="1" x14ac:dyDescent="0.25">
      <c r="A23" s="75"/>
      <c r="B23" s="101" t="s">
        <v>62</v>
      </c>
      <c r="C23" s="102" t="s">
        <v>19</v>
      </c>
      <c r="D23" s="103">
        <v>2</v>
      </c>
      <c r="E23" s="102" t="s">
        <v>58</v>
      </c>
      <c r="F23" s="104">
        <v>20000</v>
      </c>
      <c r="G23" s="104">
        <f>(D23*F23)</f>
        <v>40000</v>
      </c>
    </row>
    <row r="24" spans="1:7" ht="12.75" customHeight="1" x14ac:dyDescent="0.25">
      <c r="A24" s="73"/>
      <c r="B24" s="131" t="s">
        <v>20</v>
      </c>
      <c r="C24" s="106"/>
      <c r="D24" s="106"/>
      <c r="E24" s="106"/>
      <c r="F24" s="107"/>
      <c r="G24" s="108">
        <f>SUM(G21:G23)</f>
        <v>80000</v>
      </c>
    </row>
    <row r="25" spans="1:7" ht="12" customHeight="1" x14ac:dyDescent="0.25">
      <c r="A25" s="74"/>
      <c r="B25" s="90"/>
      <c r="C25" s="92"/>
      <c r="D25" s="92"/>
      <c r="E25" s="92"/>
      <c r="F25" s="105"/>
      <c r="G25" s="105"/>
    </row>
    <row r="26" spans="1:7" ht="12" customHeight="1" x14ac:dyDescent="0.25">
      <c r="A26" s="76"/>
      <c r="B26" s="12" t="s">
        <v>21</v>
      </c>
      <c r="C26" s="13"/>
      <c r="D26" s="14"/>
      <c r="E26" s="14"/>
      <c r="F26" s="15"/>
      <c r="G26" s="15"/>
    </row>
    <row r="27" spans="1:7" ht="24" customHeight="1" x14ac:dyDescent="0.25">
      <c r="A27" s="76"/>
      <c r="B27" s="132" t="s">
        <v>13</v>
      </c>
      <c r="C27" s="133" t="s">
        <v>14</v>
      </c>
      <c r="D27" s="133" t="s">
        <v>15</v>
      </c>
      <c r="E27" s="132" t="s">
        <v>16</v>
      </c>
      <c r="F27" s="133" t="s">
        <v>17</v>
      </c>
      <c r="G27" s="132" t="s">
        <v>18</v>
      </c>
    </row>
    <row r="28" spans="1:7" ht="12" customHeight="1" x14ac:dyDescent="0.25">
      <c r="A28" s="76"/>
      <c r="B28" s="134"/>
      <c r="C28" s="135"/>
      <c r="D28" s="135"/>
      <c r="E28" s="135"/>
      <c r="F28" s="134"/>
      <c r="G28" s="134"/>
    </row>
    <row r="29" spans="1:7" ht="12" customHeight="1" x14ac:dyDescent="0.25">
      <c r="A29" s="76"/>
      <c r="B29" s="136" t="s">
        <v>22</v>
      </c>
      <c r="C29" s="19"/>
      <c r="D29" s="19"/>
      <c r="E29" s="19"/>
      <c r="F29" s="20"/>
      <c r="G29" s="20"/>
    </row>
    <row r="30" spans="1:7" ht="12" customHeight="1" x14ac:dyDescent="0.25">
      <c r="A30" s="74"/>
      <c r="B30" s="16"/>
      <c r="C30" s="17"/>
      <c r="D30" s="17"/>
      <c r="E30" s="17"/>
      <c r="F30" s="18"/>
      <c r="G30" s="18"/>
    </row>
    <row r="31" spans="1:7" ht="12" customHeight="1" x14ac:dyDescent="0.25">
      <c r="A31" s="76"/>
      <c r="B31" s="12" t="s">
        <v>23</v>
      </c>
      <c r="C31" s="13"/>
      <c r="D31" s="14"/>
      <c r="E31" s="14"/>
      <c r="F31" s="15"/>
      <c r="G31" s="15"/>
    </row>
    <row r="32" spans="1:7" ht="24" customHeight="1" x14ac:dyDescent="0.25">
      <c r="A32" s="76"/>
      <c r="B32" s="132" t="s">
        <v>13</v>
      </c>
      <c r="C32" s="132" t="s">
        <v>14</v>
      </c>
      <c r="D32" s="132" t="s">
        <v>15</v>
      </c>
      <c r="E32" s="132" t="s">
        <v>16</v>
      </c>
      <c r="F32" s="133" t="s">
        <v>17</v>
      </c>
      <c r="G32" s="132" t="s">
        <v>18</v>
      </c>
    </row>
    <row r="33" spans="1:11" ht="12.75" customHeight="1" x14ac:dyDescent="0.25">
      <c r="A33" s="75"/>
      <c r="B33" s="137"/>
      <c r="C33" s="138"/>
      <c r="D33" s="139"/>
      <c r="E33" s="140"/>
      <c r="F33" s="141"/>
      <c r="G33" s="141"/>
    </row>
    <row r="34" spans="1:11" ht="12.75" customHeight="1" x14ac:dyDescent="0.25">
      <c r="A34" s="76"/>
      <c r="B34" s="136" t="s">
        <v>24</v>
      </c>
      <c r="C34" s="19"/>
      <c r="D34" s="19"/>
      <c r="E34" s="19"/>
      <c r="F34" s="20"/>
      <c r="G34" s="21">
        <f>SUM(G33:G33)</f>
        <v>0</v>
      </c>
    </row>
    <row r="35" spans="1:11" ht="12" customHeight="1" x14ac:dyDescent="0.25">
      <c r="A35" s="74"/>
      <c r="B35" s="16"/>
      <c r="C35" s="17"/>
      <c r="D35" s="17"/>
      <c r="E35" s="17"/>
      <c r="F35" s="18"/>
      <c r="G35" s="18"/>
    </row>
    <row r="36" spans="1:11" ht="12" customHeight="1" x14ac:dyDescent="0.25">
      <c r="A36" s="76"/>
      <c r="B36" s="12" t="s">
        <v>25</v>
      </c>
      <c r="C36" s="13"/>
      <c r="D36" s="14"/>
      <c r="E36" s="14"/>
      <c r="F36" s="15"/>
      <c r="G36" s="15"/>
    </row>
    <row r="37" spans="1:11" ht="24" customHeight="1" x14ac:dyDescent="0.25">
      <c r="A37" s="76"/>
      <c r="B37" s="133" t="s">
        <v>26</v>
      </c>
      <c r="C37" s="133" t="s">
        <v>27</v>
      </c>
      <c r="D37" s="133" t="s">
        <v>28</v>
      </c>
      <c r="E37" s="133" t="s">
        <v>16</v>
      </c>
      <c r="F37" s="133" t="s">
        <v>17</v>
      </c>
      <c r="G37" s="133" t="s">
        <v>18</v>
      </c>
      <c r="K37" s="68"/>
    </row>
    <row r="38" spans="1:11" ht="12.75" customHeight="1" x14ac:dyDescent="0.25">
      <c r="A38" s="73"/>
      <c r="B38" s="109" t="s">
        <v>29</v>
      </c>
      <c r="C38" s="110"/>
      <c r="D38" s="111"/>
      <c r="E38" s="110"/>
      <c r="F38" s="112"/>
      <c r="G38" s="112"/>
    </row>
    <row r="39" spans="1:11" ht="12.75" customHeight="1" x14ac:dyDescent="0.25">
      <c r="A39" s="73"/>
      <c r="B39" s="113" t="s">
        <v>63</v>
      </c>
      <c r="C39" s="114" t="s">
        <v>85</v>
      </c>
      <c r="D39" s="115">
        <v>500</v>
      </c>
      <c r="E39" s="114" t="s">
        <v>64</v>
      </c>
      <c r="F39" s="112">
        <v>424</v>
      </c>
      <c r="G39" s="112">
        <f>(D39*F39)</f>
        <v>212000</v>
      </c>
    </row>
    <row r="40" spans="1:11" ht="12.75" customHeight="1" x14ac:dyDescent="0.25">
      <c r="A40" s="73"/>
      <c r="B40" s="142" t="s">
        <v>65</v>
      </c>
      <c r="C40" s="110"/>
      <c r="D40" s="111"/>
      <c r="E40" s="110"/>
      <c r="F40" s="112"/>
      <c r="G40" s="112"/>
    </row>
    <row r="41" spans="1:11" ht="12.75" customHeight="1" x14ac:dyDescent="0.25">
      <c r="A41" s="73"/>
      <c r="B41" s="113" t="s">
        <v>66</v>
      </c>
      <c r="C41" s="114" t="s">
        <v>67</v>
      </c>
      <c r="D41" s="115">
        <v>1000</v>
      </c>
      <c r="E41" s="114" t="s">
        <v>68</v>
      </c>
      <c r="F41" s="112">
        <v>100</v>
      </c>
      <c r="G41" s="112">
        <f>(D41*F41)</f>
        <v>100000</v>
      </c>
    </row>
    <row r="42" spans="1:11" ht="12.75" customHeight="1" x14ac:dyDescent="0.25">
      <c r="A42" s="73"/>
      <c r="B42" s="113" t="s">
        <v>69</v>
      </c>
      <c r="C42" s="114" t="s">
        <v>67</v>
      </c>
      <c r="D42" s="115">
        <v>300</v>
      </c>
      <c r="E42" s="114" t="s">
        <v>70</v>
      </c>
      <c r="F42" s="112">
        <v>150</v>
      </c>
      <c r="G42" s="112">
        <f>(D42*F42)</f>
        <v>45000</v>
      </c>
    </row>
    <row r="43" spans="1:11" ht="12.75" customHeight="1" x14ac:dyDescent="0.25">
      <c r="A43" s="73"/>
      <c r="B43" s="116" t="s">
        <v>71</v>
      </c>
      <c r="C43" s="117" t="s">
        <v>72</v>
      </c>
      <c r="D43" s="118">
        <v>30</v>
      </c>
      <c r="E43" s="117" t="s">
        <v>73</v>
      </c>
      <c r="F43" s="119">
        <v>1800</v>
      </c>
      <c r="G43" s="119">
        <f>(D43*F43)</f>
        <v>54000</v>
      </c>
    </row>
    <row r="44" spans="1:11" ht="13.5" customHeight="1" x14ac:dyDescent="0.25">
      <c r="A44" s="76"/>
      <c r="B44" s="136" t="s">
        <v>30</v>
      </c>
      <c r="C44" s="19"/>
      <c r="D44" s="19"/>
      <c r="E44" s="19"/>
      <c r="F44" s="20"/>
      <c r="G44" s="143">
        <f>SUM(G39:G43)</f>
        <v>411000</v>
      </c>
    </row>
    <row r="45" spans="1:11" ht="12" customHeight="1" x14ac:dyDescent="0.25">
      <c r="A45" s="74"/>
      <c r="B45" s="16"/>
      <c r="C45" s="17"/>
      <c r="D45" s="17"/>
      <c r="E45" s="22"/>
      <c r="F45" s="18"/>
      <c r="G45" s="18"/>
    </row>
    <row r="46" spans="1:11" ht="12" customHeight="1" x14ac:dyDescent="0.25">
      <c r="A46" s="76"/>
      <c r="B46" s="12" t="s">
        <v>31</v>
      </c>
      <c r="C46" s="13"/>
      <c r="D46" s="14"/>
      <c r="E46" s="14"/>
      <c r="F46" s="15"/>
      <c r="G46" s="15"/>
    </row>
    <row r="47" spans="1:11" ht="24" customHeight="1" x14ac:dyDescent="0.25">
      <c r="A47" s="76"/>
      <c r="B47" s="132" t="s">
        <v>32</v>
      </c>
      <c r="C47" s="133" t="s">
        <v>27</v>
      </c>
      <c r="D47" s="133" t="s">
        <v>28</v>
      </c>
      <c r="E47" s="132" t="s">
        <v>16</v>
      </c>
      <c r="F47" s="133" t="s">
        <v>17</v>
      </c>
      <c r="G47" s="132" t="s">
        <v>18</v>
      </c>
    </row>
    <row r="48" spans="1:11" ht="12.75" customHeight="1" x14ac:dyDescent="0.25">
      <c r="A48" s="75"/>
      <c r="B48" s="137" t="s">
        <v>74</v>
      </c>
      <c r="C48" s="145" t="s">
        <v>75</v>
      </c>
      <c r="D48" s="146">
        <v>150</v>
      </c>
      <c r="E48" s="138" t="s">
        <v>76</v>
      </c>
      <c r="F48" s="146">
        <v>3500</v>
      </c>
      <c r="G48" s="146">
        <f>(D48*F48)</f>
        <v>525000</v>
      </c>
    </row>
    <row r="49" spans="1:7" ht="13.5" customHeight="1" x14ac:dyDescent="0.25">
      <c r="A49" s="76"/>
      <c r="B49" s="136" t="s">
        <v>33</v>
      </c>
      <c r="C49" s="19"/>
      <c r="D49" s="19"/>
      <c r="E49" s="19"/>
      <c r="F49" s="20"/>
      <c r="G49" s="143">
        <f>SUM(G48)</f>
        <v>525000</v>
      </c>
    </row>
    <row r="50" spans="1:7" ht="12" customHeight="1" x14ac:dyDescent="0.25">
      <c r="A50" s="74"/>
      <c r="B50" s="33"/>
      <c r="C50" s="33"/>
      <c r="D50" s="33"/>
      <c r="E50" s="33"/>
      <c r="F50" s="34"/>
      <c r="G50" s="34"/>
    </row>
    <row r="51" spans="1:7" ht="12" customHeight="1" x14ac:dyDescent="0.25">
      <c r="A51" s="73"/>
      <c r="B51" s="35" t="s">
        <v>34</v>
      </c>
      <c r="C51" s="36"/>
      <c r="D51" s="36"/>
      <c r="E51" s="36"/>
      <c r="F51" s="36"/>
      <c r="G51" s="120">
        <f>G24+G34+G44+G49</f>
        <v>1016000</v>
      </c>
    </row>
    <row r="52" spans="1:7" ht="12" customHeight="1" x14ac:dyDescent="0.25">
      <c r="A52" s="73"/>
      <c r="B52" s="37" t="s">
        <v>35</v>
      </c>
      <c r="C52" s="24"/>
      <c r="D52" s="24"/>
      <c r="E52" s="24"/>
      <c r="F52" s="24"/>
      <c r="G52" s="121">
        <f>G51*0.05</f>
        <v>50800</v>
      </c>
    </row>
    <row r="53" spans="1:7" ht="12" customHeight="1" x14ac:dyDescent="0.25">
      <c r="A53" s="73"/>
      <c r="B53" s="38" t="s">
        <v>36</v>
      </c>
      <c r="C53" s="23"/>
      <c r="D53" s="23"/>
      <c r="E53" s="23"/>
      <c r="F53" s="23"/>
      <c r="G53" s="122">
        <f>G52+G51</f>
        <v>1066800</v>
      </c>
    </row>
    <row r="54" spans="1:7" ht="12" customHeight="1" x14ac:dyDescent="0.25">
      <c r="A54" s="73"/>
      <c r="B54" s="37" t="s">
        <v>37</v>
      </c>
      <c r="C54" s="24"/>
      <c r="D54" s="24"/>
      <c r="E54" s="24"/>
      <c r="F54" s="24"/>
      <c r="G54" s="121">
        <f>G12</f>
        <v>2040000</v>
      </c>
    </row>
    <row r="55" spans="1:7" ht="12" customHeight="1" x14ac:dyDescent="0.25">
      <c r="A55" s="73"/>
      <c r="B55" s="39" t="s">
        <v>38</v>
      </c>
      <c r="C55" s="123"/>
      <c r="D55" s="123"/>
      <c r="E55" s="123"/>
      <c r="F55" s="123"/>
      <c r="G55" s="124">
        <f>G54-G53</f>
        <v>973200</v>
      </c>
    </row>
    <row r="56" spans="1:7" ht="12" customHeight="1" x14ac:dyDescent="0.25">
      <c r="A56" s="73"/>
      <c r="B56" s="31" t="s">
        <v>39</v>
      </c>
      <c r="C56" s="32"/>
      <c r="D56" s="32"/>
      <c r="E56" s="32"/>
      <c r="F56" s="32"/>
      <c r="G56" s="28"/>
    </row>
    <row r="57" spans="1:7" ht="12.75" customHeight="1" thickBot="1" x14ac:dyDescent="0.3">
      <c r="A57" s="73"/>
      <c r="B57" s="40"/>
      <c r="C57" s="32"/>
      <c r="D57" s="32"/>
      <c r="E57" s="32"/>
      <c r="F57" s="32"/>
      <c r="G57" s="28"/>
    </row>
    <row r="58" spans="1:7" ht="12" customHeight="1" x14ac:dyDescent="0.25">
      <c r="A58" s="73"/>
      <c r="B58" s="52" t="s">
        <v>40</v>
      </c>
      <c r="C58" s="53"/>
      <c r="D58" s="53"/>
      <c r="E58" s="53"/>
      <c r="F58" s="54"/>
      <c r="G58" s="28"/>
    </row>
    <row r="59" spans="1:7" ht="12" customHeight="1" x14ac:dyDescent="0.25">
      <c r="A59" s="73"/>
      <c r="B59" s="55" t="s">
        <v>41</v>
      </c>
      <c r="C59" s="30"/>
      <c r="D59" s="30"/>
      <c r="E59" s="30"/>
      <c r="F59" s="56"/>
      <c r="G59" s="28"/>
    </row>
    <row r="60" spans="1:7" ht="12" customHeight="1" x14ac:dyDescent="0.25">
      <c r="A60" s="73"/>
      <c r="B60" s="55" t="s">
        <v>42</v>
      </c>
      <c r="C60" s="30"/>
      <c r="D60" s="30"/>
      <c r="E60" s="30"/>
      <c r="F60" s="56"/>
      <c r="G60" s="28"/>
    </row>
    <row r="61" spans="1:7" ht="12" customHeight="1" x14ac:dyDescent="0.25">
      <c r="A61" s="73"/>
      <c r="B61" s="55" t="s">
        <v>43</v>
      </c>
      <c r="C61" s="30"/>
      <c r="D61" s="30"/>
      <c r="E61" s="30"/>
      <c r="F61" s="56"/>
      <c r="G61" s="28"/>
    </row>
    <row r="62" spans="1:7" ht="12" customHeight="1" x14ac:dyDescent="0.25">
      <c r="A62" s="73"/>
      <c r="B62" s="55" t="s">
        <v>44</v>
      </c>
      <c r="C62" s="30"/>
      <c r="D62" s="30"/>
      <c r="E62" s="30"/>
      <c r="F62" s="56"/>
      <c r="G62" s="28"/>
    </row>
    <row r="63" spans="1:7" ht="12" customHeight="1" x14ac:dyDescent="0.25">
      <c r="A63" s="73"/>
      <c r="B63" s="55" t="s">
        <v>45</v>
      </c>
      <c r="C63" s="30"/>
      <c r="D63" s="30"/>
      <c r="E63" s="30"/>
      <c r="F63" s="56"/>
      <c r="G63" s="28"/>
    </row>
    <row r="64" spans="1:7" ht="12.75" customHeight="1" thickBot="1" x14ac:dyDescent="0.3">
      <c r="A64" s="73"/>
      <c r="B64" s="57" t="s">
        <v>46</v>
      </c>
      <c r="C64" s="58"/>
      <c r="D64" s="58"/>
      <c r="E64" s="58"/>
      <c r="F64" s="59"/>
      <c r="G64" s="28"/>
    </row>
    <row r="65" spans="1:7" ht="12.75" customHeight="1" x14ac:dyDescent="0.25">
      <c r="A65" s="73"/>
      <c r="B65" s="50"/>
      <c r="C65" s="30"/>
      <c r="D65" s="30"/>
      <c r="E65" s="30"/>
      <c r="F65" s="30"/>
      <c r="G65" s="28"/>
    </row>
    <row r="66" spans="1:7" ht="15" customHeight="1" thickBot="1" x14ac:dyDescent="0.3">
      <c r="A66" s="73"/>
      <c r="B66" s="147" t="s">
        <v>47</v>
      </c>
      <c r="C66" s="148"/>
      <c r="D66" s="49"/>
      <c r="E66" s="25"/>
      <c r="F66" s="25"/>
      <c r="G66" s="28"/>
    </row>
    <row r="67" spans="1:7" ht="12" customHeight="1" x14ac:dyDescent="0.25">
      <c r="A67" s="73"/>
      <c r="B67" s="42" t="s">
        <v>32</v>
      </c>
      <c r="C67" s="144" t="s">
        <v>93</v>
      </c>
      <c r="D67" s="43" t="s">
        <v>48</v>
      </c>
      <c r="E67" s="25"/>
      <c r="F67" s="25"/>
      <c r="G67" s="28"/>
    </row>
    <row r="68" spans="1:7" ht="12" customHeight="1" x14ac:dyDescent="0.25">
      <c r="A68" s="73"/>
      <c r="B68" s="44" t="s">
        <v>49</v>
      </c>
      <c r="C68" s="125">
        <f>G24</f>
        <v>80000</v>
      </c>
      <c r="D68" s="45">
        <f>(C68/C74)</f>
        <v>7.4990626171728539E-2</v>
      </c>
      <c r="E68" s="25"/>
      <c r="F68" s="25"/>
      <c r="G68" s="28"/>
    </row>
    <row r="69" spans="1:7" ht="12" customHeight="1" x14ac:dyDescent="0.25">
      <c r="A69" s="73"/>
      <c r="B69" s="44" t="s">
        <v>50</v>
      </c>
      <c r="C69" s="126">
        <v>0</v>
      </c>
      <c r="D69" s="45">
        <v>0</v>
      </c>
      <c r="E69" s="25"/>
      <c r="F69" s="25"/>
      <c r="G69" s="28"/>
    </row>
    <row r="70" spans="1:7" ht="12" customHeight="1" x14ac:dyDescent="0.25">
      <c r="A70" s="73"/>
      <c r="B70" s="44" t="s">
        <v>51</v>
      </c>
      <c r="C70" s="125">
        <v>0</v>
      </c>
      <c r="D70" s="45">
        <f>(C70/C74)</f>
        <v>0</v>
      </c>
      <c r="E70" s="25"/>
      <c r="F70" s="25"/>
      <c r="G70" s="28"/>
    </row>
    <row r="71" spans="1:7" ht="12" customHeight="1" x14ac:dyDescent="0.25">
      <c r="A71" s="73"/>
      <c r="B71" s="44" t="s">
        <v>26</v>
      </c>
      <c r="C71" s="125">
        <f>G44</f>
        <v>411000</v>
      </c>
      <c r="D71" s="45">
        <f>(C71/C74)</f>
        <v>0.38526434195725534</v>
      </c>
      <c r="E71" s="25"/>
      <c r="F71" s="25"/>
      <c r="G71" s="28"/>
    </row>
    <row r="72" spans="1:7" ht="12" customHeight="1" x14ac:dyDescent="0.25">
      <c r="A72" s="73"/>
      <c r="B72" s="44" t="s">
        <v>52</v>
      </c>
      <c r="C72" s="127">
        <f>G49</f>
        <v>525000</v>
      </c>
      <c r="D72" s="45">
        <f>(C72/C74)</f>
        <v>0.49212598425196852</v>
      </c>
      <c r="E72" s="27"/>
      <c r="F72" s="27"/>
      <c r="G72" s="28"/>
    </row>
    <row r="73" spans="1:7" ht="12" customHeight="1" x14ac:dyDescent="0.25">
      <c r="A73" s="73"/>
      <c r="B73" s="44" t="s">
        <v>53</v>
      </c>
      <c r="C73" s="127">
        <f>G52</f>
        <v>50800</v>
      </c>
      <c r="D73" s="45">
        <f>(C73/C74)</f>
        <v>4.7619047619047616E-2</v>
      </c>
      <c r="E73" s="27"/>
      <c r="F73" s="27"/>
      <c r="G73" s="28"/>
    </row>
    <row r="74" spans="1:7" ht="12.75" customHeight="1" thickBot="1" x14ac:dyDescent="0.3">
      <c r="A74" s="73"/>
      <c r="B74" s="46" t="s">
        <v>92</v>
      </c>
      <c r="C74" s="47">
        <f>SUM(C68:C73)</f>
        <v>1066800</v>
      </c>
      <c r="D74" s="48">
        <f>SUM(D68:D73)</f>
        <v>1</v>
      </c>
      <c r="E74" s="27"/>
      <c r="F74" s="27"/>
      <c r="G74" s="28"/>
    </row>
    <row r="75" spans="1:7" ht="12" customHeight="1" x14ac:dyDescent="0.25">
      <c r="A75" s="73"/>
      <c r="B75" s="40"/>
      <c r="C75" s="32"/>
      <c r="D75" s="32"/>
      <c r="E75" s="32"/>
      <c r="F75" s="32"/>
      <c r="G75" s="28"/>
    </row>
    <row r="76" spans="1:7" ht="12.75" customHeight="1" x14ac:dyDescent="0.25">
      <c r="A76" s="73"/>
      <c r="B76" s="41"/>
      <c r="C76" s="32"/>
      <c r="D76" s="32"/>
      <c r="E76" s="32"/>
      <c r="F76" s="32"/>
      <c r="G76" s="28"/>
    </row>
    <row r="77" spans="1:7" ht="12" customHeight="1" thickBot="1" x14ac:dyDescent="0.3">
      <c r="A77" s="73"/>
      <c r="B77" s="61"/>
      <c r="C77" s="62" t="s">
        <v>89</v>
      </c>
      <c r="D77" s="63"/>
      <c r="E77" s="64"/>
      <c r="F77" s="26"/>
      <c r="G77" s="28"/>
    </row>
    <row r="78" spans="1:7" ht="12" customHeight="1" x14ac:dyDescent="0.25">
      <c r="A78" s="73"/>
      <c r="B78" s="65" t="s">
        <v>88</v>
      </c>
      <c r="C78" s="66">
        <v>30</v>
      </c>
      <c r="D78" s="66">
        <v>34</v>
      </c>
      <c r="E78" s="67">
        <v>38</v>
      </c>
      <c r="F78" s="60"/>
      <c r="G78" s="29"/>
    </row>
    <row r="79" spans="1:7" ht="12.75" customHeight="1" thickBot="1" x14ac:dyDescent="0.3">
      <c r="A79" s="73"/>
      <c r="B79" s="46" t="s">
        <v>90</v>
      </c>
      <c r="C79" s="47">
        <f>(G53/C78)</f>
        <v>35560</v>
      </c>
      <c r="D79" s="47">
        <f>G53/D78</f>
        <v>31376.470588235294</v>
      </c>
      <c r="E79" s="47">
        <f>G53/E78</f>
        <v>28073.684210526317</v>
      </c>
      <c r="F79" s="60"/>
      <c r="G79" s="29"/>
    </row>
    <row r="80" spans="1:7" ht="15.6" customHeight="1" x14ac:dyDescent="0.25">
      <c r="A80" s="73"/>
      <c r="B80" s="51" t="s">
        <v>54</v>
      </c>
      <c r="C80" s="30"/>
      <c r="D80" s="30"/>
      <c r="E80" s="30"/>
      <c r="F80" s="30"/>
      <c r="G80" s="30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2021-03-24T13:53:36Z</dcterms:modified>
</cp:coreProperties>
</file>