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raiguen ok\"/>
    </mc:Choice>
  </mc:AlternateContent>
  <bookViews>
    <workbookView xWindow="0" yWindow="0" windowWidth="20490" windowHeight="7155"/>
  </bookViews>
  <sheets>
    <sheet name="ovino carne" sheetId="8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8" l="1"/>
  <c r="G57" i="8"/>
  <c r="G22" i="8"/>
  <c r="G23" i="8"/>
  <c r="G24" i="8"/>
  <c r="G25" i="8"/>
  <c r="G26" i="8"/>
  <c r="G41" i="8"/>
  <c r="G42" i="8"/>
  <c r="G44" i="8"/>
  <c r="G45" i="8"/>
  <c r="G46" i="8"/>
  <c r="G47" i="8"/>
  <c r="G54" i="8"/>
  <c r="G55" i="8"/>
  <c r="G56" i="8"/>
  <c r="G58" i="8"/>
  <c r="C82" i="8"/>
  <c r="E82" i="8"/>
  <c r="D82" i="8"/>
  <c r="C77" i="8"/>
  <c r="D71" i="8"/>
  <c r="D73" i="8"/>
  <c r="D74" i="8"/>
  <c r="D75" i="8"/>
  <c r="D76" i="8"/>
  <c r="D77" i="8"/>
</calcChain>
</file>

<file path=xl/sharedStrings.xml><?xml version="1.0" encoding="utf-8"?>
<sst xmlns="http://schemas.openxmlformats.org/spreadsheetml/2006/main" count="123" uniqueCount="92">
  <si>
    <t>RUBRO O CULTIVO</t>
  </si>
  <si>
    <t>Ovino</t>
  </si>
  <si>
    <t>RENDIMIENTO (Kg de carne/Há.)</t>
  </si>
  <si>
    <t>VARIEDAD</t>
  </si>
  <si>
    <t>Mezclas</t>
  </si>
  <si>
    <t>FECHA ESTIMADA  PRECIO VENTA</t>
  </si>
  <si>
    <t xml:space="preserve"> Dic /2021</t>
  </si>
  <si>
    <t>NIVEL TECNOLÓGICO</t>
  </si>
  <si>
    <t>Medio</t>
  </si>
  <si>
    <t>PRECIO ESPERADO ($/kg carne)</t>
  </si>
  <si>
    <t>REGIÓN</t>
  </si>
  <si>
    <t>Araucania</t>
  </si>
  <si>
    <t>INGRESO ESPERADO, con IVA ($)</t>
  </si>
  <si>
    <t>AGENCIA DE ÁREA</t>
  </si>
  <si>
    <t>Traiguen</t>
  </si>
  <si>
    <t>DESTINO PRODUCCION</t>
  </si>
  <si>
    <t>Consumo local</t>
  </si>
  <si>
    <t>COMUNA/LOCALIDAD</t>
  </si>
  <si>
    <t>Traiguen y Lumaco, sectores de lomaje, comunidades mapuche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</si>
  <si>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</si>
  <si>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</si>
  <si>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</si>
  <si>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</si>
  <si>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</si>
  <si>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</si>
  <si>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</si>
  <si>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</si>
  <si>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</si>
  <si>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</si>
  <si>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</si>
  <si>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</si>
  <si>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REBAÑO</t>
  </si>
  <si>
    <t>Alimentación</t>
  </si>
  <si>
    <t>JH</t>
  </si>
  <si>
    <t>Julio-Septiembre</t>
  </si>
  <si>
    <t>Sanitario</t>
  </si>
  <si>
    <t>Abril  Septiembre</t>
  </si>
  <si>
    <t>Esquila</t>
  </si>
  <si>
    <t>Diciembre</t>
  </si>
  <si>
    <t>Ventas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</si>
  <si>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</si>
  <si>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</si>
  <si>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</si>
  <si>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</si>
  <si>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</si>
  <si>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</si>
  <si>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</si>
  <si>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</si>
  <si>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</si>
  <si>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MANEJO DE PRADERAS Y ALIMENTACIÓN</t>
  </si>
  <si>
    <t>Fertilización de pradera</t>
  </si>
  <si>
    <t>Kg</t>
  </si>
  <si>
    <t>Junio</t>
  </si>
  <si>
    <t>Fardos</t>
  </si>
  <si>
    <t>MANEJO SANITARIO</t>
  </si>
  <si>
    <t>Antiparasitario interno</t>
  </si>
  <si>
    <t>ml</t>
  </si>
  <si>
    <t>Mayo-Noviembre</t>
  </si>
  <si>
    <t>Antipatasitario externo</t>
  </si>
  <si>
    <t>Clostribac-8</t>
  </si>
  <si>
    <t>Dosis</t>
  </si>
  <si>
    <t>Mayo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</si>
  <si>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</si>
  <si>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</si>
  <si>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</si>
  <si>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</si>
  <si>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</si>
  <si>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</si>
  <si>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</si>
  <si>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</si>
  <si>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</si>
  <si>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</si>
  <si>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</si>
  <si>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</si>
  <si>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</si>
  <si>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</si>
  <si>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</si>
  <si>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</si>
  <si>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</si>
  <si>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</si>
  <si>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</si>
  <si>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</si>
  <si>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</si>
  <si>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</si>
  <si>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</si>
  <si>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</si>
  <si>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</si>
  <si>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</si>
  <si>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</si>
  <si>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(kg de carne/ha)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</si>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</sst>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\ _€_-;\-* #,##0.00\ _€_-;_-* &quot;-&quot;??\ _€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\ _€_-;\-* #,##0\ _€_-;_-* &quot;-&quot;??\ _€_-;_-@_-"/>
    <numFmt numFmtId="169" formatCode="#,##0_ ;\-#,##0\ 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Calibri"/>
    </font>
    <font>
      <sz val="7"/>
      <name val="Calibri"/>
    </font>
    <font>
      <sz val="9"/>
      <color indexed="8"/>
      <name val="Calibri"/>
    </font>
    <font>
      <sz val="9"/>
      <color indexed="9"/>
      <name val="Calibri"/>
    </font>
    <font>
      <sz val="8"/>
      <color indexed="8"/>
      <name val="Calibri"/>
    </font>
    <font>
      <b/>
      <i/>
      <sz val="9"/>
      <color indexed="9"/>
      <name val="Calibri"/>
    </font>
    <font>
      <sz val="8"/>
      <color indexed="9"/>
      <name val="Calibri"/>
    </font>
    <font>
      <sz val="7"/>
      <color theme="1"/>
      <name val="Calibri"/>
    </font>
    <font>
      <b/>
      <sz val="7"/>
      <color indexed="9"/>
      <name val="Calibri"/>
    </font>
    <font>
      <b/>
      <sz val="9"/>
      <name val="Calibri"/>
    </font>
    <font>
      <sz val="9"/>
      <name val="Calibri"/>
    </font>
    <font>
      <sz val="9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 applyNumberFormat="0" applyFill="0" applyBorder="0" applyProtection="0"/>
    <xf numFmtId="0" fontId="12" fillId="0" borderId="2"/>
    <xf numFmtId="164" fontId="1" fillId="0" borderId="2" applyFont="0" applyFill="0" applyBorder="0" applyAlignment="0" applyProtection="0"/>
    <xf numFmtId="0" fontId="13" fillId="0" borderId="2" applyNumberFormat="0" applyFill="0" applyBorder="0" applyProtection="0"/>
    <xf numFmtId="43" fontId="13" fillId="0" borderId="2" applyFont="0" applyFill="0" applyBorder="0" applyAlignment="0" applyProtection="0"/>
    <xf numFmtId="0" fontId="14" fillId="0" borderId="2" applyNumberFormat="0" applyFill="0" applyBorder="0" applyProtection="0"/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8" fillId="6" borderId="2" xfId="0" applyFont="1" applyFill="1" applyBorder="1" applyAlignment="1"/>
    <xf numFmtId="49" fontId="6" fillId="7" borderId="3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166" fontId="2" fillId="2" borderId="2" xfId="0" applyNumberFormat="1" applyFont="1" applyFill="1" applyBorder="1" applyAlignment="1">
      <alignment vertical="center"/>
    </xf>
    <xf numFmtId="166" fontId="10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49" fontId="6" fillId="7" borderId="4" xfId="0" applyNumberFormat="1" applyFont="1" applyFill="1" applyBorder="1" applyAlignment="1">
      <alignment vertical="center"/>
    </xf>
    <xf numFmtId="49" fontId="8" fillId="7" borderId="5" xfId="0" applyNumberFormat="1" applyFont="1" applyFill="1" applyBorder="1" applyAlignment="1"/>
    <xf numFmtId="0" fontId="8" fillId="8" borderId="8" xfId="0" applyFont="1" applyFill="1" applyBorder="1" applyAlignment="1"/>
    <xf numFmtId="0" fontId="8" fillId="2" borderId="2" xfId="0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vertical="center"/>
    </xf>
    <xf numFmtId="0" fontId="8" fillId="2" borderId="10" xfId="0" applyFont="1" applyFill="1" applyBorder="1" applyAlignment="1"/>
    <xf numFmtId="0" fontId="8" fillId="2" borderId="11" xfId="0" applyFont="1" applyFill="1" applyBorder="1" applyAlignment="1"/>
    <xf numFmtId="49" fontId="8" fillId="2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/>
    <xf numFmtId="49" fontId="8" fillId="2" borderId="14" xfId="0" applyNumberFormat="1" applyFont="1" applyFill="1" applyBorder="1" applyAlignment="1">
      <alignment vertical="center"/>
    </xf>
    <xf numFmtId="0" fontId="8" fillId="2" borderId="15" xfId="0" applyFont="1" applyFill="1" applyBorder="1" applyAlignment="1"/>
    <xf numFmtId="0" fontId="8" fillId="2" borderId="16" xfId="0" applyFont="1" applyFill="1" applyBorder="1" applyAlignment="1"/>
    <xf numFmtId="0" fontId="6" fillId="6" borderId="2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49" fontId="6" fillId="7" borderId="18" xfId="0" applyNumberFormat="1" applyFont="1" applyFill="1" applyBorder="1" applyAlignment="1">
      <alignment vertical="center"/>
    </xf>
    <xf numFmtId="0" fontId="6" fillId="7" borderId="19" xfId="0" applyNumberFormat="1" applyFont="1" applyFill="1" applyBorder="1" applyAlignment="1">
      <alignment vertical="center"/>
    </xf>
    <xf numFmtId="0" fontId="6" fillId="7" borderId="20" xfId="0" applyNumberFormat="1" applyFont="1" applyFill="1" applyBorder="1" applyAlignment="1">
      <alignment vertical="center"/>
    </xf>
    <xf numFmtId="0" fontId="0" fillId="2" borderId="21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8" xfId="0" applyFont="1" applyFill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/>
    <xf numFmtId="49" fontId="6" fillId="2" borderId="49" xfId="0" applyNumberFormat="1" applyFont="1" applyFill="1" applyBorder="1" applyAlignment="1">
      <alignment vertical="center"/>
    </xf>
    <xf numFmtId="3" fontId="6" fillId="2" borderId="34" xfId="0" applyNumberFormat="1" applyFont="1" applyFill="1" applyBorder="1" applyAlignment="1">
      <alignment vertical="center"/>
    </xf>
    <xf numFmtId="9" fontId="8" fillId="2" borderId="50" xfId="0" applyNumberFormat="1" applyFont="1" applyFill="1" applyBorder="1" applyAlignment="1"/>
    <xf numFmtId="0" fontId="6" fillId="2" borderId="34" xfId="0" applyNumberFormat="1" applyFont="1" applyFill="1" applyBorder="1" applyAlignment="1">
      <alignment vertical="center"/>
    </xf>
    <xf numFmtId="167" fontId="6" fillId="2" borderId="34" xfId="0" applyNumberFormat="1" applyFont="1" applyFill="1" applyBorder="1" applyAlignment="1">
      <alignment vertical="center"/>
    </xf>
    <xf numFmtId="49" fontId="6" fillId="7" borderId="51" xfId="0" applyNumberFormat="1" applyFont="1" applyFill="1" applyBorder="1" applyAlignment="1">
      <alignment vertical="center"/>
    </xf>
    <xf numFmtId="167" fontId="6" fillId="7" borderId="52" xfId="0" applyNumberFormat="1" applyFont="1" applyFill="1" applyBorder="1" applyAlignment="1">
      <alignment vertical="center"/>
    </xf>
    <xf numFmtId="9" fontId="6" fillId="7" borderId="53" xfId="0" applyNumberFormat="1" applyFont="1" applyFill="1" applyBorder="1" applyAlignment="1">
      <alignment vertical="center"/>
    </xf>
    <xf numFmtId="167" fontId="6" fillId="7" borderId="53" xfId="0" applyNumberFormat="1" applyFont="1" applyFill="1" applyBorder="1" applyAlignment="1">
      <alignment vertical="center"/>
    </xf>
    <xf numFmtId="0" fontId="0" fillId="2" borderId="54" xfId="0" applyFont="1" applyFill="1" applyBorder="1" applyAlignment="1"/>
    <xf numFmtId="0" fontId="17" fillId="2" borderId="24" xfId="0" applyFont="1" applyFill="1" applyBorder="1" applyAlignment="1">
      <alignment wrapText="1"/>
    </xf>
    <xf numFmtId="14" fontId="17" fillId="2" borderId="55" xfId="0" applyNumberFormat="1" applyFont="1" applyFill="1" applyBorder="1" applyAlignment="1"/>
    <xf numFmtId="0" fontId="17" fillId="2" borderId="30" xfId="0" applyFont="1" applyFill="1" applyBorder="1" applyAlignment="1"/>
    <xf numFmtId="0" fontId="17" fillId="2" borderId="55" xfId="0" applyFont="1" applyFill="1" applyBorder="1" applyAlignment="1"/>
    <xf numFmtId="0" fontId="17" fillId="2" borderId="55" xfId="0" applyFont="1" applyFill="1" applyBorder="1" applyAlignment="1">
      <alignment horizontal="justify" wrapText="1"/>
    </xf>
    <xf numFmtId="0" fontId="17" fillId="2" borderId="35" xfId="0" applyFont="1" applyFill="1" applyBorder="1" applyAlignment="1"/>
    <xf numFmtId="0" fontId="17" fillId="2" borderId="36" xfId="0" applyFont="1" applyFill="1" applyBorder="1" applyAlignment="1">
      <alignment horizontal="left"/>
    </xf>
    <xf numFmtId="0" fontId="17" fillId="2" borderId="36" xfId="0" applyFont="1" applyFill="1" applyBorder="1" applyAlignment="1"/>
    <xf numFmtId="0" fontId="17" fillId="2" borderId="30" xfId="0" applyFont="1" applyFill="1" applyBorder="1" applyAlignment="1">
      <alignment vertical="center"/>
    </xf>
    <xf numFmtId="49" fontId="15" fillId="3" borderId="34" xfId="0" applyNumberFormat="1" applyFont="1" applyFill="1" applyBorder="1" applyAlignment="1">
      <alignment horizontal="center" vertical="center" wrapText="1"/>
    </xf>
    <xf numFmtId="3" fontId="17" fillId="2" borderId="36" xfId="0" applyNumberFormat="1" applyFont="1" applyFill="1" applyBorder="1" applyAlignment="1"/>
    <xf numFmtId="0" fontId="24" fillId="0" borderId="32" xfId="0" applyFont="1" applyBorder="1"/>
    <xf numFmtId="0" fontId="25" fillId="0" borderId="32" xfId="0" applyFont="1" applyBorder="1" applyAlignment="1">
      <alignment horizontal="center"/>
    </xf>
    <xf numFmtId="0" fontId="25" fillId="0" borderId="32" xfId="0" applyFont="1" applyBorder="1"/>
    <xf numFmtId="168" fontId="25" fillId="0" borderId="32" xfId="2" applyNumberFormat="1" applyFont="1" applyBorder="1"/>
    <xf numFmtId="3" fontId="17" fillId="0" borderId="32" xfId="1" applyNumberFormat="1" applyFont="1" applyFill="1" applyBorder="1" applyAlignment="1">
      <alignment horizontal="left"/>
    </xf>
    <xf numFmtId="0" fontId="25" fillId="0" borderId="32" xfId="0" applyFont="1" applyBorder="1" applyAlignment="1">
      <alignment horizontal="left" wrapText="1"/>
    </xf>
    <xf numFmtId="49" fontId="20" fillId="3" borderId="34" xfId="0" applyNumberFormat="1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49" fontId="11" fillId="8" borderId="6" xfId="0" applyNumberFormat="1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49" fontId="15" fillId="5" borderId="22" xfId="0" applyNumberFormat="1" applyFont="1" applyFill="1" applyBorder="1" applyAlignment="1">
      <alignment horizontal="center" vertical="center"/>
    </xf>
    <xf numFmtId="49" fontId="15" fillId="5" borderId="23" xfId="0" applyNumberFormat="1" applyFont="1" applyFill="1" applyBorder="1" applyAlignment="1">
      <alignment horizontal="center" vertical="center"/>
    </xf>
    <xf numFmtId="49" fontId="15" fillId="3" borderId="27" xfId="0" applyNumberFormat="1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/>
    </xf>
    <xf numFmtId="0" fontId="17" fillId="2" borderId="33" xfId="0" applyFont="1" applyFill="1" applyBorder="1" applyAlignment="1">
      <alignment horizontal="left"/>
    </xf>
    <xf numFmtId="49" fontId="18" fillId="3" borderId="58" xfId="0" applyNumberFormat="1" applyFont="1" applyFill="1" applyBorder="1" applyAlignment="1">
      <alignment horizontal="left" wrapText="1"/>
    </xf>
    <xf numFmtId="49" fontId="18" fillId="3" borderId="59" xfId="0" applyNumberFormat="1" applyFont="1" applyFill="1" applyBorder="1" applyAlignment="1">
      <alignment horizontal="left" wrapText="1"/>
    </xf>
    <xf numFmtId="169" fontId="16" fillId="0" borderId="32" xfId="2" applyNumberFormat="1" applyFont="1" applyBorder="1" applyAlignment="1">
      <alignment horizontal="left"/>
    </xf>
    <xf numFmtId="49" fontId="19" fillId="2" borderId="32" xfId="0" applyNumberFormat="1" applyFont="1" applyFill="1" applyBorder="1" applyAlignment="1">
      <alignment horizontal="left" vertical="center" wrapText="1"/>
    </xf>
    <xf numFmtId="49" fontId="19" fillId="2" borderId="34" xfId="0" applyNumberFormat="1" applyFont="1" applyFill="1" applyBorder="1" applyAlignment="1">
      <alignment horizontal="left" wrapText="1"/>
    </xf>
    <xf numFmtId="0" fontId="19" fillId="2" borderId="34" xfId="0" applyFont="1" applyFill="1" applyBorder="1" applyAlignment="1">
      <alignment horizontal="left" wrapText="1"/>
    </xf>
    <xf numFmtId="49" fontId="19" fillId="2" borderId="34" xfId="0" applyNumberFormat="1" applyFont="1" applyFill="1" applyBorder="1" applyAlignment="1">
      <alignment horizontal="left"/>
    </xf>
    <xf numFmtId="0" fontId="19" fillId="2" borderId="34" xfId="0" applyFont="1" applyFill="1" applyBorder="1" applyAlignment="1">
      <alignment horizontal="left"/>
    </xf>
    <xf numFmtId="1" fontId="16" fillId="0" borderId="32" xfId="0" applyNumberFormat="1" applyFont="1" applyBorder="1" applyAlignment="1">
      <alignment horizontal="left" vertical="top" wrapText="1"/>
    </xf>
    <xf numFmtId="17" fontId="16" fillId="0" borderId="32" xfId="0" applyNumberFormat="1" applyFont="1" applyBorder="1" applyAlignment="1">
      <alignment horizontal="left"/>
    </xf>
    <xf numFmtId="49" fontId="19" fillId="2" borderId="34" xfId="0" applyNumberFormat="1" applyFont="1" applyFill="1" applyBorder="1" applyAlignment="1">
      <alignment horizontal="left"/>
    </xf>
    <xf numFmtId="0" fontId="19" fillId="2" borderId="34" xfId="0" applyFont="1" applyFill="1" applyBorder="1" applyAlignment="1">
      <alignment horizontal="left"/>
    </xf>
    <xf numFmtId="168" fontId="16" fillId="0" borderId="32" xfId="2" applyNumberFormat="1" applyFont="1" applyBorder="1" applyAlignment="1">
      <alignment horizontal="left"/>
    </xf>
    <xf numFmtId="49" fontId="15" fillId="5" borderId="38" xfId="0" applyNumberFormat="1" applyFont="1" applyFill="1" applyBorder="1" applyAlignment="1">
      <alignment horizontal="left" vertical="center"/>
    </xf>
    <xf numFmtId="0" fontId="17" fillId="2" borderId="39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horizontal="left" vertical="center"/>
    </xf>
    <xf numFmtId="49" fontId="15" fillId="3" borderId="38" xfId="0" applyNumberFormat="1" applyFont="1" applyFill="1" applyBorder="1" applyAlignment="1">
      <alignment horizontal="left" vertical="center"/>
    </xf>
    <xf numFmtId="49" fontId="15" fillId="3" borderId="38" xfId="0" applyNumberFormat="1" applyFont="1" applyFill="1" applyBorder="1" applyAlignment="1">
      <alignment horizontal="left" vertical="center" wrapText="1"/>
    </xf>
    <xf numFmtId="3" fontId="26" fillId="0" borderId="32" xfId="0" applyNumberFormat="1" applyFont="1" applyFill="1" applyBorder="1" applyAlignment="1">
      <alignment horizontal="left"/>
    </xf>
    <xf numFmtId="165" fontId="26" fillId="0" borderId="32" xfId="0" applyNumberFormat="1" applyFont="1" applyFill="1" applyBorder="1" applyAlignment="1">
      <alignment horizontal="left"/>
    </xf>
    <xf numFmtId="3" fontId="25" fillId="0" borderId="32" xfId="0" applyNumberFormat="1" applyFont="1" applyFill="1" applyBorder="1" applyAlignment="1">
      <alignment horizontal="left"/>
    </xf>
    <xf numFmtId="49" fontId="18" fillId="3" borderId="38" xfId="0" applyNumberFormat="1" applyFont="1" applyFill="1" applyBorder="1" applyAlignment="1">
      <alignment horizontal="left" vertical="center"/>
    </xf>
    <xf numFmtId="0" fontId="18" fillId="3" borderId="38" xfId="0" applyFont="1" applyFill="1" applyBorder="1" applyAlignment="1">
      <alignment horizontal="left" vertical="center"/>
    </xf>
    <xf numFmtId="0" fontId="17" fillId="2" borderId="56" xfId="0" applyFont="1" applyFill="1" applyBorder="1" applyAlignment="1">
      <alignment horizontal="left"/>
    </xf>
    <xf numFmtId="0" fontId="17" fillId="2" borderId="57" xfId="0" applyFont="1" applyFill="1" applyBorder="1" applyAlignment="1">
      <alignment horizontal="left"/>
    </xf>
    <xf numFmtId="3" fontId="17" fillId="2" borderId="57" xfId="0" applyNumberFormat="1" applyFont="1" applyFill="1" applyBorder="1" applyAlignment="1">
      <alignment horizontal="left"/>
    </xf>
    <xf numFmtId="49" fontId="15" fillId="3" borderId="37" xfId="0" applyNumberFormat="1" applyFont="1" applyFill="1" applyBorder="1" applyAlignment="1">
      <alignment horizontal="left" vertical="center"/>
    </xf>
    <xf numFmtId="49" fontId="15" fillId="3" borderId="37" xfId="0" applyNumberFormat="1" applyFont="1" applyFill="1" applyBorder="1" applyAlignment="1">
      <alignment horizontal="left" vertical="center" wrapText="1"/>
    </xf>
    <xf numFmtId="165" fontId="17" fillId="0" borderId="32" xfId="1" applyNumberFormat="1" applyFont="1" applyFill="1" applyBorder="1" applyAlignment="1">
      <alignment horizontal="left"/>
    </xf>
    <xf numFmtId="3" fontId="25" fillId="0" borderId="32" xfId="1" applyNumberFormat="1" applyFont="1" applyFill="1" applyBorder="1" applyAlignment="1">
      <alignment horizontal="left"/>
    </xf>
    <xf numFmtId="49" fontId="21" fillId="3" borderId="38" xfId="0" applyNumberFormat="1" applyFont="1" applyFill="1" applyBorder="1" applyAlignment="1">
      <alignment horizontal="left" vertical="center"/>
    </xf>
    <xf numFmtId="0" fontId="21" fillId="3" borderId="38" xfId="0" applyFont="1" applyFill="1" applyBorder="1" applyAlignment="1">
      <alignment horizontal="left" vertical="center"/>
    </xf>
    <xf numFmtId="3" fontId="21" fillId="3" borderId="38" xfId="0" applyNumberFormat="1" applyFont="1" applyFill="1" applyBorder="1" applyAlignment="1">
      <alignment horizontal="left" vertical="center"/>
    </xf>
    <xf numFmtId="0" fontId="24" fillId="0" borderId="32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168" fontId="25" fillId="0" borderId="32" xfId="2" applyNumberFormat="1" applyFont="1" applyBorder="1" applyAlignment="1">
      <alignment horizontal="left"/>
    </xf>
    <xf numFmtId="168" fontId="24" fillId="0" borderId="32" xfId="2" applyNumberFormat="1" applyFont="1" applyBorder="1" applyAlignment="1">
      <alignment horizontal="left"/>
    </xf>
    <xf numFmtId="1" fontId="25" fillId="0" borderId="32" xfId="0" applyNumberFormat="1" applyFont="1" applyBorder="1" applyAlignment="1">
      <alignment horizontal="left"/>
    </xf>
    <xf numFmtId="2" fontId="25" fillId="0" borderId="32" xfId="0" applyNumberFormat="1" applyFont="1" applyBorder="1" applyAlignment="1">
      <alignment horizontal="left"/>
    </xf>
    <xf numFmtId="3" fontId="18" fillId="3" borderId="38" xfId="0" applyNumberFormat="1" applyFont="1" applyFill="1" applyBorder="1" applyAlignment="1">
      <alignment horizontal="left" vertical="center"/>
    </xf>
    <xf numFmtId="0" fontId="16" fillId="0" borderId="32" xfId="0" applyFont="1" applyBorder="1" applyAlignment="1">
      <alignment horizontal="left"/>
    </xf>
    <xf numFmtId="3" fontId="16" fillId="0" borderId="32" xfId="0" applyNumberFormat="1" applyFont="1" applyBorder="1" applyAlignment="1">
      <alignment horizontal="left"/>
    </xf>
    <xf numFmtId="3" fontId="16" fillId="9" borderId="32" xfId="0" applyNumberFormat="1" applyFont="1" applyFill="1" applyBorder="1" applyAlignment="1">
      <alignment horizontal="left"/>
    </xf>
    <xf numFmtId="3" fontId="22" fillId="0" borderId="32" xfId="0" applyNumberFormat="1" applyFont="1" applyBorder="1" applyAlignment="1">
      <alignment horizontal="left"/>
    </xf>
    <xf numFmtId="49" fontId="18" fillId="3" borderId="40" xfId="0" applyNumberFormat="1" applyFont="1" applyFill="1" applyBorder="1" applyAlignment="1">
      <alignment horizontal="left" vertical="center"/>
    </xf>
    <xf numFmtId="0" fontId="18" fillId="3" borderId="40" xfId="0" applyFont="1" applyFill="1" applyBorder="1" applyAlignment="1">
      <alignment horizontal="left" vertical="center"/>
    </xf>
    <xf numFmtId="3" fontId="18" fillId="3" borderId="40" xfId="0" applyNumberFormat="1" applyFont="1" applyFill="1" applyBorder="1" applyAlignment="1">
      <alignment horizontal="left" vertical="center"/>
    </xf>
    <xf numFmtId="0" fontId="17" fillId="2" borderId="41" xfId="0" applyFont="1" applyFill="1" applyBorder="1" applyAlignment="1">
      <alignment horizontal="left"/>
    </xf>
    <xf numFmtId="3" fontId="17" fillId="2" borderId="41" xfId="0" applyNumberFormat="1" applyFont="1" applyFill="1" applyBorder="1" applyAlignment="1">
      <alignment horizontal="left"/>
    </xf>
    <xf numFmtId="49" fontId="15" fillId="5" borderId="42" xfId="0" applyNumberFormat="1" applyFont="1" applyFill="1" applyBorder="1" applyAlignment="1">
      <alignment horizontal="left" vertical="center"/>
    </xf>
    <xf numFmtId="0" fontId="15" fillId="5" borderId="43" xfId="0" applyFont="1" applyFill="1" applyBorder="1" applyAlignment="1">
      <alignment horizontal="left" vertical="center"/>
    </xf>
    <xf numFmtId="166" fontId="15" fillId="5" borderId="44" xfId="0" applyNumberFormat="1" applyFont="1" applyFill="1" applyBorder="1" applyAlignment="1">
      <alignment horizontal="left" vertical="center"/>
    </xf>
    <xf numFmtId="49" fontId="15" fillId="3" borderId="45" xfId="0" applyNumberFormat="1" applyFont="1" applyFill="1" applyBorder="1" applyAlignment="1">
      <alignment horizontal="left" vertical="center"/>
    </xf>
    <xf numFmtId="0" fontId="15" fillId="3" borderId="38" xfId="0" applyFont="1" applyFill="1" applyBorder="1" applyAlignment="1">
      <alignment horizontal="left" vertical="center"/>
    </xf>
    <xf numFmtId="166" fontId="15" fillId="3" borderId="46" xfId="0" applyNumberFormat="1" applyFont="1" applyFill="1" applyBorder="1" applyAlignment="1">
      <alignment horizontal="left" vertical="center"/>
    </xf>
    <xf numFmtId="49" fontId="15" fillId="5" borderId="45" xfId="0" applyNumberFormat="1" applyFont="1" applyFill="1" applyBorder="1" applyAlignment="1">
      <alignment horizontal="left" vertical="center"/>
    </xf>
    <xf numFmtId="0" fontId="15" fillId="5" borderId="38" xfId="0" applyFont="1" applyFill="1" applyBorder="1" applyAlignment="1">
      <alignment horizontal="left" vertical="center"/>
    </xf>
    <xf numFmtId="166" fontId="15" fillId="5" borderId="46" xfId="0" applyNumberFormat="1" applyFont="1" applyFill="1" applyBorder="1" applyAlignment="1">
      <alignment horizontal="left" vertical="center"/>
    </xf>
    <xf numFmtId="49" fontId="15" fillId="5" borderId="47" xfId="0" applyNumberFormat="1" applyFont="1" applyFill="1" applyBorder="1" applyAlignment="1">
      <alignment horizontal="left" vertical="center"/>
    </xf>
    <xf numFmtId="0" fontId="23" fillId="5" borderId="48" xfId="0" applyFont="1" applyFill="1" applyBorder="1" applyAlignment="1">
      <alignment horizontal="left" vertical="center"/>
    </xf>
    <xf numFmtId="166" fontId="15" fillId="5" borderId="48" xfId="0" applyNumberFormat="1" applyFont="1" applyFill="1" applyBorder="1" applyAlignment="1">
      <alignment horizontal="left" vertical="center"/>
    </xf>
    <xf numFmtId="49" fontId="18" fillId="3" borderId="34" xfId="0" applyNumberFormat="1" applyFont="1" applyFill="1" applyBorder="1" applyAlignment="1">
      <alignment horizontal="left" vertical="center"/>
    </xf>
    <xf numFmtId="0" fontId="18" fillId="3" borderId="34" xfId="0" applyFont="1" applyFill="1" applyBorder="1" applyAlignment="1">
      <alignment horizontal="left" vertical="center"/>
    </xf>
    <xf numFmtId="3" fontId="18" fillId="3" borderId="34" xfId="0" applyNumberFormat="1" applyFont="1" applyFill="1" applyBorder="1" applyAlignment="1">
      <alignment horizontal="left" vertical="center"/>
    </xf>
  </cellXfs>
  <cellStyles count="6">
    <cellStyle name="Millares 2" xfId="4"/>
    <cellStyle name="Millares_Hoja1" xfId="2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8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44454</xdr:rowOff>
    </xdr:from>
    <xdr:to>
      <xdr:col>6</xdr:col>
      <xdr:colOff>619126</xdr:colOff>
      <xdr:row>7</xdr:row>
      <xdr:rowOff>32083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234954"/>
          <a:ext cx="5410200" cy="1130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G86"/>
  <sheetViews>
    <sheetView tabSelected="1" topLeftCell="A66" workbookViewId="0">
      <selection activeCell="B51" sqref="B51"/>
    </sheetView>
  </sheetViews>
  <sheetFormatPr baseColWidth="10" defaultColWidth="11.42578125" defaultRowHeight="15"/>
  <cols>
    <col min="2" max="2" width="23.85546875" customWidth="1"/>
    <col min="5" max="5" width="13.7109375" customWidth="1"/>
  </cols>
  <sheetData>
    <row r="1" spans="1:7">
      <c r="A1" s="37"/>
      <c r="B1" s="37"/>
      <c r="C1" s="37"/>
      <c r="D1" s="37"/>
      <c r="E1" s="37"/>
      <c r="F1" s="37"/>
      <c r="G1" s="37"/>
    </row>
    <row r="2" spans="1:7">
      <c r="A2" s="37"/>
      <c r="B2" s="37"/>
      <c r="C2" s="37"/>
      <c r="D2" s="37"/>
      <c r="E2" s="37"/>
      <c r="F2" s="37"/>
      <c r="G2" s="37"/>
    </row>
    <row r="3" spans="1:7">
      <c r="A3" s="37"/>
      <c r="B3" s="37"/>
      <c r="C3" s="37"/>
      <c r="D3" s="37"/>
      <c r="E3" s="37"/>
      <c r="F3" s="37"/>
      <c r="G3" s="37"/>
    </row>
    <row r="4" spans="1:7">
      <c r="A4" s="37"/>
      <c r="B4" s="37"/>
      <c r="C4" s="37"/>
      <c r="D4" s="37"/>
      <c r="E4" s="37"/>
      <c r="F4" s="37"/>
      <c r="G4" s="37"/>
    </row>
    <row r="5" spans="1:7">
      <c r="A5" s="37"/>
      <c r="B5" s="37"/>
      <c r="C5" s="37"/>
      <c r="D5" s="37"/>
      <c r="E5" s="37"/>
      <c r="F5" s="37"/>
      <c r="G5" s="37"/>
    </row>
    <row r="6" spans="1:7">
      <c r="A6" s="37"/>
      <c r="B6" s="37"/>
      <c r="C6" s="37"/>
      <c r="D6" s="37"/>
      <c r="E6" s="37"/>
      <c r="F6" s="37"/>
      <c r="G6" s="37"/>
    </row>
    <row r="7" spans="1:7">
      <c r="A7" s="37"/>
      <c r="B7" s="37"/>
      <c r="C7" s="37"/>
      <c r="D7" s="37"/>
      <c r="E7" s="37"/>
      <c r="F7" s="37"/>
      <c r="G7" s="37"/>
    </row>
    <row r="8" spans="1:7">
      <c r="A8" s="37"/>
      <c r="B8" s="34"/>
      <c r="C8" s="38"/>
      <c r="D8" s="37"/>
      <c r="E8" s="38"/>
      <c r="F8" s="38"/>
      <c r="G8" s="38"/>
    </row>
    <row r="9" spans="1:7" ht="36" customHeight="1">
      <c r="A9" s="36"/>
      <c r="B9" s="73" t="s">
        <v>0</v>
      </c>
      <c r="C9" s="74" t="s">
        <v>1</v>
      </c>
      <c r="D9" s="75"/>
      <c r="E9" s="76" t="s">
        <v>2</v>
      </c>
      <c r="F9" s="77"/>
      <c r="G9" s="78">
        <v>240</v>
      </c>
    </row>
    <row r="10" spans="1:7">
      <c r="A10" s="36"/>
      <c r="B10" s="79" t="s">
        <v>3</v>
      </c>
      <c r="C10" s="74" t="s">
        <v>4</v>
      </c>
      <c r="D10" s="75"/>
      <c r="E10" s="80" t="s">
        <v>5</v>
      </c>
      <c r="F10" s="81"/>
      <c r="G10" s="78" t="s">
        <v>6</v>
      </c>
    </row>
    <row r="11" spans="1:7">
      <c r="A11" s="36"/>
      <c r="B11" s="79" t="s">
        <v>7</v>
      </c>
      <c r="C11" s="74" t="s">
        <v>8</v>
      </c>
      <c r="D11" s="75"/>
      <c r="E11" s="80" t="s">
        <v>9</v>
      </c>
      <c r="F11" s="81"/>
      <c r="G11" s="78">
        <v>1200</v>
      </c>
    </row>
    <row r="12" spans="1:7">
      <c r="A12" s="36"/>
      <c r="B12" s="79" t="s">
        <v>10</v>
      </c>
      <c r="C12" s="74" t="s">
        <v>11</v>
      </c>
      <c r="D12" s="75"/>
      <c r="E12" s="82" t="s">
        <v>12</v>
      </c>
      <c r="F12" s="83"/>
      <c r="G12" s="78">
        <f>G9*G11</f>
        <v>288000</v>
      </c>
    </row>
    <row r="13" spans="1:7">
      <c r="A13" s="36"/>
      <c r="B13" s="79" t="s">
        <v>13</v>
      </c>
      <c r="C13" s="74" t="s">
        <v>14</v>
      </c>
      <c r="D13" s="75"/>
      <c r="E13" s="80" t="s">
        <v>15</v>
      </c>
      <c r="F13" s="81"/>
      <c r="G13" s="78" t="s">
        <v>16</v>
      </c>
    </row>
    <row r="14" spans="1:7" ht="54">
      <c r="A14" s="36"/>
      <c r="B14" s="79" t="s">
        <v>17</v>
      </c>
      <c r="C14" s="84" t="s">
        <v>18</v>
      </c>
      <c r="D14" s="75"/>
      <c r="E14" s="80" t="s">
        <v>19</v>
      </c>
      <c r="F14" s="81"/>
      <c r="G14" s="78" t="s">
        <v>6</v>
      </c>
    </row>
    <row r="15" spans="1:7">
      <c r="A15" s="36"/>
      <c r="B15" s="79" t="s">
        <v>20</v>
      </c>
      <c r="C15" s="85">
        <v>44228</v>
      </c>
      <c r="D15" s="75"/>
      <c r="E15" s="86" t="s">
        <v>21</v>
      </c>
      <c r="F15" s="87"/>
      <c r="G15" s="88" t="s">
        <v>22</v>
      </c>
    </row>
    <row r="16" spans="1:7">
      <c r="A16" s="37"/>
      <c r="B16" s="50"/>
      <c r="C16" s="51"/>
      <c r="D16" s="52"/>
      <c r="E16" s="53"/>
      <c r="F16" s="53"/>
      <c r="G16" s="54"/>
    </row>
    <row r="17" spans="1:7">
      <c r="A17" s="35"/>
      <c r="B17" s="67" t="s">
        <v>23</v>
      </c>
      <c r="C17" s="68"/>
      <c r="D17" s="68"/>
      <c r="E17" s="68"/>
      <c r="F17" s="68"/>
      <c r="G17" s="68"/>
    </row>
    <row r="18" spans="1:7">
      <c r="A18" s="37"/>
      <c r="B18" s="55"/>
      <c r="C18" s="56"/>
      <c r="D18" s="56"/>
      <c r="E18" s="56"/>
      <c r="F18" s="57"/>
      <c r="G18" s="57"/>
    </row>
    <row r="19" spans="1:7">
      <c r="A19" s="39"/>
      <c r="B19" s="71" t="s">
        <v>24</v>
      </c>
      <c r="C19" s="72"/>
      <c r="D19" s="58"/>
      <c r="E19" s="58"/>
      <c r="F19" s="58"/>
      <c r="G19" s="58"/>
    </row>
    <row r="20" spans="1:7" ht="24">
      <c r="A20" s="35"/>
      <c r="B20" s="59" t="s">
        <v>25</v>
      </c>
      <c r="C20" s="59" t="s">
        <v>26</v>
      </c>
      <c r="D20" s="59" t="s">
        <v>27</v>
      </c>
      <c r="E20" s="59" t="s">
        <v>28</v>
      </c>
      <c r="F20" s="59" t="s">
        <v>29</v>
      </c>
      <c r="G20" s="59" t="s">
        <v>30</v>
      </c>
    </row>
    <row r="21" spans="1:7">
      <c r="A21" s="35"/>
      <c r="B21" s="61" t="s">
        <v>31</v>
      </c>
      <c r="C21" s="62"/>
      <c r="D21" s="62"/>
      <c r="E21" s="63"/>
      <c r="F21" s="64"/>
      <c r="G21" s="64"/>
    </row>
    <row r="22" spans="1:7">
      <c r="A22" s="35"/>
      <c r="B22" s="110" t="s">
        <v>32</v>
      </c>
      <c r="C22" s="110" t="s">
        <v>33</v>
      </c>
      <c r="D22" s="114">
        <v>0.43333333333333335</v>
      </c>
      <c r="E22" s="110" t="s">
        <v>34</v>
      </c>
      <c r="F22" s="111">
        <v>13539.900000000003</v>
      </c>
      <c r="G22" s="111">
        <f>D22*F22</f>
        <v>5867.2900000000018</v>
      </c>
    </row>
    <row r="23" spans="1:7">
      <c r="A23" s="35"/>
      <c r="B23" s="110" t="s">
        <v>35</v>
      </c>
      <c r="C23" s="110" t="s">
        <v>33</v>
      </c>
      <c r="D23" s="114">
        <v>6.6666666666666666E-2</v>
      </c>
      <c r="E23" s="110" t="s">
        <v>36</v>
      </c>
      <c r="F23" s="111">
        <v>31157.500000000007</v>
      </c>
      <c r="G23" s="111">
        <f>D23*F23</f>
        <v>2077.166666666667</v>
      </c>
    </row>
    <row r="24" spans="1:7">
      <c r="A24" s="35"/>
      <c r="B24" s="110" t="s">
        <v>37</v>
      </c>
      <c r="C24" s="110" t="s">
        <v>33</v>
      </c>
      <c r="D24" s="114">
        <v>0.33333333333333331</v>
      </c>
      <c r="E24" s="110" t="s">
        <v>38</v>
      </c>
      <c r="F24" s="111">
        <v>13539.900000000003</v>
      </c>
      <c r="G24" s="111">
        <f>D24*F24</f>
        <v>4513.3000000000011</v>
      </c>
    </row>
    <row r="25" spans="1:7">
      <c r="A25" s="35"/>
      <c r="B25" s="110" t="s">
        <v>39</v>
      </c>
      <c r="C25" s="110" t="s">
        <v>33</v>
      </c>
      <c r="D25" s="114">
        <v>0.33333333333333331</v>
      </c>
      <c r="E25" s="110" t="s">
        <v>38</v>
      </c>
      <c r="F25" s="111">
        <v>13539.900000000003</v>
      </c>
      <c r="G25" s="111">
        <f>D25*F25</f>
        <v>4513.3000000000011</v>
      </c>
    </row>
    <row r="26" spans="1:7">
      <c r="A26" s="35"/>
      <c r="B26" s="137" t="s">
        <v>40</v>
      </c>
      <c r="C26" s="138"/>
      <c r="D26" s="138"/>
      <c r="E26" s="138"/>
      <c r="F26" s="138"/>
      <c r="G26" s="139">
        <f>SUM(G21:G25)</f>
        <v>16971.056666666671</v>
      </c>
    </row>
    <row r="27" spans="1:7">
      <c r="A27" s="37"/>
      <c r="B27" s="55"/>
      <c r="C27" s="57"/>
      <c r="D27" s="57"/>
      <c r="E27" s="57"/>
      <c r="F27" s="60"/>
      <c r="G27" s="60"/>
    </row>
    <row r="28" spans="1:7">
      <c r="A28" s="39"/>
      <c r="B28" s="89" t="s">
        <v>41</v>
      </c>
      <c r="C28" s="90"/>
      <c r="D28" s="91"/>
      <c r="E28" s="91"/>
      <c r="F28" s="91"/>
      <c r="G28" s="91"/>
    </row>
    <row r="29" spans="1:7" ht="24">
      <c r="A29" s="39"/>
      <c r="B29" s="92" t="s">
        <v>25</v>
      </c>
      <c r="C29" s="93" t="s">
        <v>26</v>
      </c>
      <c r="D29" s="93" t="s">
        <v>27</v>
      </c>
      <c r="E29" s="92" t="s">
        <v>28</v>
      </c>
      <c r="F29" s="93" t="s">
        <v>29</v>
      </c>
      <c r="G29" s="92" t="s">
        <v>30</v>
      </c>
    </row>
    <row r="30" spans="1:7">
      <c r="A30" s="39"/>
      <c r="B30" s="94"/>
      <c r="C30" s="94"/>
      <c r="D30" s="95"/>
      <c r="E30" s="94"/>
      <c r="F30" s="96"/>
      <c r="G30" s="96"/>
    </row>
    <row r="31" spans="1:7">
      <c r="A31" s="39"/>
      <c r="B31" s="97" t="s">
        <v>42</v>
      </c>
      <c r="C31" s="98"/>
      <c r="D31" s="98"/>
      <c r="E31" s="98"/>
      <c r="F31" s="98"/>
      <c r="G31" s="98"/>
    </row>
    <row r="32" spans="1:7">
      <c r="A32" s="37"/>
      <c r="B32" s="99"/>
      <c r="C32" s="100"/>
      <c r="D32" s="100"/>
      <c r="E32" s="100"/>
      <c r="F32" s="101"/>
      <c r="G32" s="101"/>
    </row>
    <row r="33" spans="1:7">
      <c r="A33" s="39"/>
      <c r="B33" s="89" t="s">
        <v>43</v>
      </c>
      <c r="C33" s="90"/>
      <c r="D33" s="91"/>
      <c r="E33" s="91"/>
      <c r="F33" s="91"/>
      <c r="G33" s="91"/>
    </row>
    <row r="34" spans="1:7" ht="24">
      <c r="A34" s="39"/>
      <c r="B34" s="102" t="s">
        <v>25</v>
      </c>
      <c r="C34" s="102" t="s">
        <v>26</v>
      </c>
      <c r="D34" s="102" t="s">
        <v>27</v>
      </c>
      <c r="E34" s="102" t="s">
        <v>28</v>
      </c>
      <c r="F34" s="103" t="s">
        <v>29</v>
      </c>
      <c r="G34" s="102" t="s">
        <v>30</v>
      </c>
    </row>
    <row r="35" spans="1:7">
      <c r="A35" s="35"/>
      <c r="B35" s="65"/>
      <c r="C35" s="65"/>
      <c r="D35" s="104"/>
      <c r="E35" s="65"/>
      <c r="F35" s="65"/>
      <c r="G35" s="105"/>
    </row>
    <row r="36" spans="1:7">
      <c r="A36" s="39"/>
      <c r="B36" s="106" t="s">
        <v>44</v>
      </c>
      <c r="C36" s="107"/>
      <c r="D36" s="107"/>
      <c r="E36" s="107"/>
      <c r="F36" s="107"/>
      <c r="G36" s="108"/>
    </row>
    <row r="37" spans="1:7">
      <c r="A37" s="37"/>
      <c r="B37" s="99"/>
      <c r="C37" s="100"/>
      <c r="D37" s="100"/>
      <c r="E37" s="100"/>
      <c r="F37" s="101"/>
      <c r="G37" s="101"/>
    </row>
    <row r="38" spans="1:7">
      <c r="A38" s="39"/>
      <c r="B38" s="89" t="s">
        <v>45</v>
      </c>
      <c r="C38" s="90"/>
      <c r="D38" s="91"/>
      <c r="E38" s="91"/>
      <c r="F38" s="91"/>
      <c r="G38" s="91"/>
    </row>
    <row r="39" spans="1:7" ht="24">
      <c r="A39" s="39"/>
      <c r="B39" s="103" t="s">
        <v>46</v>
      </c>
      <c r="C39" s="103" t="s">
        <v>47</v>
      </c>
      <c r="D39" s="103" t="s">
        <v>48</v>
      </c>
      <c r="E39" s="103" t="s">
        <v>28</v>
      </c>
      <c r="F39" s="103" t="s">
        <v>29</v>
      </c>
      <c r="G39" s="103" t="s">
        <v>30</v>
      </c>
    </row>
    <row r="40" spans="1:7">
      <c r="A40" s="35"/>
      <c r="B40" s="109" t="s">
        <v>49</v>
      </c>
      <c r="C40" s="109"/>
      <c r="D40" s="110"/>
      <c r="E40" s="110"/>
      <c r="F40" s="111"/>
      <c r="G40" s="112"/>
    </row>
    <row r="41" spans="1:7">
      <c r="A41" s="35"/>
      <c r="B41" s="110" t="s">
        <v>50</v>
      </c>
      <c r="C41" s="110" t="s">
        <v>51</v>
      </c>
      <c r="D41" s="113">
        <v>50</v>
      </c>
      <c r="E41" s="110" t="s">
        <v>52</v>
      </c>
      <c r="F41" s="111">
        <v>290</v>
      </c>
      <c r="G41" s="111">
        <f>D41*F41</f>
        <v>14500</v>
      </c>
    </row>
    <row r="42" spans="1:7">
      <c r="A42" s="35"/>
      <c r="B42" s="110" t="s">
        <v>53</v>
      </c>
      <c r="C42" s="110" t="s">
        <v>51</v>
      </c>
      <c r="D42" s="113">
        <v>610</v>
      </c>
      <c r="E42" s="110" t="s">
        <v>52</v>
      </c>
      <c r="F42" s="111">
        <v>100</v>
      </c>
      <c r="G42" s="111">
        <f>D42*F42</f>
        <v>61000</v>
      </c>
    </row>
    <row r="43" spans="1:7">
      <c r="A43" s="35"/>
      <c r="B43" s="109" t="s">
        <v>54</v>
      </c>
      <c r="C43" s="110"/>
      <c r="D43" s="114"/>
      <c r="E43" s="110"/>
      <c r="F43" s="111"/>
      <c r="G43" s="111"/>
    </row>
    <row r="44" spans="1:7">
      <c r="A44" s="35"/>
      <c r="B44" s="110" t="s">
        <v>55</v>
      </c>
      <c r="C44" s="110" t="s">
        <v>56</v>
      </c>
      <c r="D44" s="114">
        <v>33.333333333333336</v>
      </c>
      <c r="E44" s="110" t="s">
        <v>57</v>
      </c>
      <c r="F44" s="111">
        <v>100</v>
      </c>
      <c r="G44" s="111">
        <f>D44*F44</f>
        <v>3333.3333333333335</v>
      </c>
    </row>
    <row r="45" spans="1:7">
      <c r="A45" s="35"/>
      <c r="B45" s="110" t="s">
        <v>58</v>
      </c>
      <c r="C45" s="110" t="s">
        <v>56</v>
      </c>
      <c r="D45" s="114">
        <v>10</v>
      </c>
      <c r="E45" s="110" t="s">
        <v>38</v>
      </c>
      <c r="F45" s="111">
        <v>110.11000000000001</v>
      </c>
      <c r="G45" s="111">
        <f t="shared" ref="G45:G46" si="0">D45*F45</f>
        <v>1101.1000000000001</v>
      </c>
    </row>
    <row r="46" spans="1:7">
      <c r="A46" s="35"/>
      <c r="B46" s="110" t="s">
        <v>59</v>
      </c>
      <c r="C46" s="110" t="s">
        <v>60</v>
      </c>
      <c r="D46" s="114">
        <v>0.65</v>
      </c>
      <c r="E46" s="110" t="s">
        <v>61</v>
      </c>
      <c r="F46" s="111">
        <v>310</v>
      </c>
      <c r="G46" s="111">
        <f t="shared" si="0"/>
        <v>201.5</v>
      </c>
    </row>
    <row r="47" spans="1:7">
      <c r="A47" s="39"/>
      <c r="B47" s="97" t="s">
        <v>62</v>
      </c>
      <c r="C47" s="98"/>
      <c r="D47" s="98"/>
      <c r="E47" s="98"/>
      <c r="F47" s="98"/>
      <c r="G47" s="115">
        <f>SUM(G40:G46)</f>
        <v>80135.933333333334</v>
      </c>
    </row>
    <row r="48" spans="1:7">
      <c r="A48" s="37"/>
      <c r="B48" s="99"/>
      <c r="C48" s="100"/>
      <c r="D48" s="100"/>
      <c r="E48" s="100"/>
      <c r="F48" s="101"/>
      <c r="G48" s="101"/>
    </row>
    <row r="49" spans="1:7">
      <c r="A49" s="39"/>
      <c r="B49" s="89" t="s">
        <v>63</v>
      </c>
      <c r="C49" s="90"/>
      <c r="D49" s="91"/>
      <c r="E49" s="91"/>
      <c r="F49" s="91"/>
      <c r="G49" s="91"/>
    </row>
    <row r="50" spans="1:7" ht="24">
      <c r="A50" s="39"/>
      <c r="B50" s="102" t="s">
        <v>64</v>
      </c>
      <c r="C50" s="103" t="s">
        <v>47</v>
      </c>
      <c r="D50" s="103" t="s">
        <v>48</v>
      </c>
      <c r="E50" s="102" t="s">
        <v>28</v>
      </c>
      <c r="F50" s="103" t="s">
        <v>29</v>
      </c>
      <c r="G50" s="102" t="s">
        <v>30</v>
      </c>
    </row>
    <row r="51" spans="1:7">
      <c r="A51" s="35"/>
      <c r="B51" s="66"/>
      <c r="C51" s="116"/>
      <c r="D51" s="117"/>
      <c r="E51" s="116"/>
      <c r="F51" s="118"/>
      <c r="G51" s="119"/>
    </row>
    <row r="52" spans="1:7">
      <c r="A52" s="39"/>
      <c r="B52" s="120" t="s">
        <v>65</v>
      </c>
      <c r="C52" s="121"/>
      <c r="D52" s="121"/>
      <c r="E52" s="121"/>
      <c r="F52" s="121"/>
      <c r="G52" s="122"/>
    </row>
    <row r="53" spans="1:7">
      <c r="A53" s="37"/>
      <c r="B53" s="123"/>
      <c r="C53" s="123"/>
      <c r="D53" s="123"/>
      <c r="E53" s="123"/>
      <c r="F53" s="124"/>
      <c r="G53" s="124"/>
    </row>
    <row r="54" spans="1:7">
      <c r="A54" s="36"/>
      <c r="B54" s="125" t="s">
        <v>66</v>
      </c>
      <c r="C54" s="126"/>
      <c r="D54" s="126"/>
      <c r="E54" s="126"/>
      <c r="F54" s="126"/>
      <c r="G54" s="127">
        <f>G26+G36+G47+G52</f>
        <v>97106.99</v>
      </c>
    </row>
    <row r="55" spans="1:7">
      <c r="A55" s="36"/>
      <c r="B55" s="128" t="s">
        <v>67</v>
      </c>
      <c r="C55" s="129"/>
      <c r="D55" s="129"/>
      <c r="E55" s="129"/>
      <c r="F55" s="129"/>
      <c r="G55" s="130">
        <f>G54*0.05</f>
        <v>4855.3495000000003</v>
      </c>
    </row>
    <row r="56" spans="1:7">
      <c r="A56" s="36"/>
      <c r="B56" s="131" t="s">
        <v>68</v>
      </c>
      <c r="C56" s="132"/>
      <c r="D56" s="132"/>
      <c r="E56" s="132"/>
      <c r="F56" s="132"/>
      <c r="G56" s="133">
        <f>G55+G54</f>
        <v>101962.3395</v>
      </c>
    </row>
    <row r="57" spans="1:7">
      <c r="A57" s="36"/>
      <c r="B57" s="128" t="s">
        <v>69</v>
      </c>
      <c r="C57" s="129"/>
      <c r="D57" s="129"/>
      <c r="E57" s="129"/>
      <c r="F57" s="129"/>
      <c r="G57" s="130">
        <f>G12</f>
        <v>288000</v>
      </c>
    </row>
    <row r="58" spans="1:7">
      <c r="A58" s="36"/>
      <c r="B58" s="134" t="s">
        <v>70</v>
      </c>
      <c r="C58" s="135"/>
      <c r="D58" s="135"/>
      <c r="E58" s="135"/>
      <c r="F58" s="135"/>
      <c r="G58" s="136">
        <f>G57-G56</f>
        <v>186037.6605</v>
      </c>
    </row>
    <row r="59" spans="1:7">
      <c r="A59" s="36"/>
      <c r="B59" s="9" t="s">
        <v>71</v>
      </c>
      <c r="C59" s="10"/>
      <c r="D59" s="10"/>
      <c r="E59" s="10"/>
      <c r="F59" s="10"/>
      <c r="G59" s="6"/>
    </row>
    <row r="60" spans="1:7" ht="15.75" thickBot="1">
      <c r="A60" s="36"/>
      <c r="B60" s="11"/>
      <c r="C60" s="10"/>
      <c r="D60" s="10"/>
      <c r="E60" s="10"/>
      <c r="F60" s="10"/>
      <c r="G60" s="6"/>
    </row>
    <row r="61" spans="1:7">
      <c r="A61" s="36"/>
      <c r="B61" s="18" t="s">
        <v>72</v>
      </c>
      <c r="C61" s="19"/>
      <c r="D61" s="19"/>
      <c r="E61" s="19"/>
      <c r="F61" s="20"/>
      <c r="G61" s="6"/>
    </row>
    <row r="62" spans="1:7">
      <c r="A62" s="36"/>
      <c r="B62" s="21" t="s">
        <v>73</v>
      </c>
      <c r="C62" s="8"/>
      <c r="D62" s="8"/>
      <c r="E62" s="8"/>
      <c r="F62" s="22"/>
      <c r="G62" s="6"/>
    </row>
    <row r="63" spans="1:7">
      <c r="A63" s="36"/>
      <c r="B63" s="21" t="s">
        <v>74</v>
      </c>
      <c r="C63" s="8"/>
      <c r="D63" s="8"/>
      <c r="E63" s="8"/>
      <c r="F63" s="22"/>
      <c r="G63" s="6"/>
    </row>
    <row r="64" spans="1:7">
      <c r="A64" s="36"/>
      <c r="B64" s="21" t="s">
        <v>75</v>
      </c>
      <c r="C64" s="8"/>
      <c r="D64" s="8"/>
      <c r="E64" s="8"/>
      <c r="F64" s="22"/>
      <c r="G64" s="6"/>
    </row>
    <row r="65" spans="1:7">
      <c r="A65" s="36"/>
      <c r="B65" s="21" t="s">
        <v>76</v>
      </c>
      <c r="C65" s="8"/>
      <c r="D65" s="8"/>
      <c r="E65" s="8"/>
      <c r="F65" s="22"/>
      <c r="G65" s="6"/>
    </row>
    <row r="66" spans="1:7">
      <c r="A66" s="36"/>
      <c r="B66" s="21" t="s">
        <v>77</v>
      </c>
      <c r="C66" s="8"/>
      <c r="D66" s="8"/>
      <c r="E66" s="8"/>
      <c r="F66" s="22"/>
      <c r="G66" s="6"/>
    </row>
    <row r="67" spans="1:7" ht="15.75" thickBot="1">
      <c r="A67" s="36"/>
      <c r="B67" s="23" t="s">
        <v>78</v>
      </c>
      <c r="C67" s="24"/>
      <c r="D67" s="24"/>
      <c r="E67" s="24"/>
      <c r="F67" s="25"/>
      <c r="G67" s="6"/>
    </row>
    <row r="68" spans="1:7">
      <c r="A68" s="36"/>
      <c r="B68" s="16"/>
      <c r="C68" s="8"/>
      <c r="D68" s="8"/>
      <c r="E68" s="8"/>
      <c r="F68" s="8"/>
      <c r="G68" s="6"/>
    </row>
    <row r="69" spans="1:7" ht="15.75" thickBot="1">
      <c r="A69" s="36"/>
      <c r="B69" s="69" t="s">
        <v>79</v>
      </c>
      <c r="C69" s="70"/>
      <c r="D69" s="15"/>
      <c r="E69" s="2"/>
      <c r="F69" s="2"/>
      <c r="G69" s="6"/>
    </row>
    <row r="70" spans="1:7">
      <c r="A70" s="36"/>
      <c r="B70" s="13" t="s">
        <v>64</v>
      </c>
      <c r="C70" s="3" t="s">
        <v>80</v>
      </c>
      <c r="D70" s="14" t="s">
        <v>81</v>
      </c>
      <c r="E70" s="2"/>
      <c r="F70" s="2"/>
      <c r="G70" s="6"/>
    </row>
    <row r="71" spans="1:7">
      <c r="A71" s="36"/>
      <c r="B71" s="40" t="s">
        <v>82</v>
      </c>
      <c r="C71" s="41">
        <v>16971</v>
      </c>
      <c r="D71" s="42">
        <f>(C71/C77)</f>
        <v>0.16644436162491907</v>
      </c>
      <c r="E71" s="2"/>
      <c r="F71" s="2"/>
      <c r="G71" s="6"/>
    </row>
    <row r="72" spans="1:7">
      <c r="A72" s="36"/>
      <c r="B72" s="40" t="s">
        <v>83</v>
      </c>
      <c r="C72" s="43">
        <v>0</v>
      </c>
      <c r="D72" s="42">
        <v>0</v>
      </c>
      <c r="E72" s="2"/>
      <c r="F72" s="2"/>
      <c r="G72" s="6"/>
    </row>
    <row r="73" spans="1:7">
      <c r="A73" s="36"/>
      <c r="B73" s="40" t="s">
        <v>84</v>
      </c>
      <c r="C73" s="41">
        <v>0</v>
      </c>
      <c r="D73" s="42">
        <f>(C73/C77)</f>
        <v>0</v>
      </c>
      <c r="E73" s="2"/>
      <c r="F73" s="2"/>
      <c r="G73" s="6"/>
    </row>
    <row r="74" spans="1:7">
      <c r="A74" s="36"/>
      <c r="B74" s="40" t="s">
        <v>46</v>
      </c>
      <c r="C74" s="41">
        <v>80136</v>
      </c>
      <c r="D74" s="42">
        <f>(C74/C77)</f>
        <v>0.78593985994782367</v>
      </c>
      <c r="E74" s="2"/>
      <c r="F74" s="2"/>
      <c r="G74" s="6"/>
    </row>
    <row r="75" spans="1:7">
      <c r="A75" s="36"/>
      <c r="B75" s="40" t="s">
        <v>85</v>
      </c>
      <c r="C75" s="44">
        <v>0</v>
      </c>
      <c r="D75" s="42">
        <f>(C75/C77)</f>
        <v>0</v>
      </c>
      <c r="E75" s="5"/>
      <c r="F75" s="5"/>
      <c r="G75" s="6"/>
    </row>
    <row r="76" spans="1:7">
      <c r="A76" s="36"/>
      <c r="B76" s="40" t="s">
        <v>86</v>
      </c>
      <c r="C76" s="44">
        <v>4855</v>
      </c>
      <c r="D76" s="42">
        <f>(C76/C77)</f>
        <v>4.7615778427257213E-2</v>
      </c>
      <c r="E76" s="5"/>
      <c r="F76" s="5"/>
      <c r="G76" s="6"/>
    </row>
    <row r="77" spans="1:7" ht="15.75" thickBot="1">
      <c r="A77" s="36"/>
      <c r="B77" s="45" t="s">
        <v>87</v>
      </c>
      <c r="C77" s="46">
        <f>SUM(C71:C76)</f>
        <v>101962</v>
      </c>
      <c r="D77" s="47">
        <f>SUM(D71:D76)</f>
        <v>0.99999999999999989</v>
      </c>
      <c r="E77" s="5"/>
      <c r="F77" s="5"/>
      <c r="G77" s="6"/>
    </row>
    <row r="78" spans="1:7">
      <c r="A78" s="36"/>
      <c r="B78" s="11"/>
      <c r="C78" s="10"/>
      <c r="D78" s="10"/>
      <c r="E78" s="10"/>
      <c r="F78" s="10"/>
      <c r="G78" s="6"/>
    </row>
    <row r="79" spans="1:7">
      <c r="A79" s="36"/>
      <c r="B79" s="12"/>
      <c r="C79" s="10"/>
      <c r="D79" s="10"/>
      <c r="E79" s="10"/>
      <c r="F79" s="10"/>
      <c r="G79" s="6"/>
    </row>
    <row r="80" spans="1:7" ht="15.75" thickBot="1">
      <c r="A80" s="49"/>
      <c r="B80" s="27"/>
      <c r="C80" s="28" t="s">
        <v>88</v>
      </c>
      <c r="D80" s="29"/>
      <c r="E80" s="30"/>
      <c r="F80" s="4"/>
      <c r="G80" s="6"/>
    </row>
    <row r="81" spans="1:7">
      <c r="A81" s="36"/>
      <c r="B81" s="31" t="s">
        <v>89</v>
      </c>
      <c r="C81" s="32">
        <v>200</v>
      </c>
      <c r="D81" s="32">
        <v>240</v>
      </c>
      <c r="E81" s="33">
        <v>260</v>
      </c>
      <c r="F81" s="26"/>
      <c r="G81" s="7"/>
    </row>
    <row r="82" spans="1:7" ht="15.75" thickBot="1">
      <c r="A82" s="36"/>
      <c r="B82" s="45" t="s">
        <v>90</v>
      </c>
      <c r="C82" s="46">
        <f>G56/C81</f>
        <v>509.81169750000004</v>
      </c>
      <c r="D82" s="46">
        <f>(G56/D81)</f>
        <v>424.84308125000001</v>
      </c>
      <c r="E82" s="48">
        <f>(G56/E81)</f>
        <v>392.16284423076922</v>
      </c>
      <c r="F82" s="26"/>
      <c r="G82" s="7"/>
    </row>
    <row r="83" spans="1:7">
      <c r="A83" s="36"/>
      <c r="B83" s="17" t="s">
        <v>91</v>
      </c>
      <c r="C83" s="8"/>
      <c r="D83" s="8"/>
      <c r="E83" s="8"/>
      <c r="F83" s="8"/>
      <c r="G83" s="8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</sheetData>
  <mergeCells count="9">
    <mergeCell ref="B17:G17"/>
    <mergeCell ref="B69:C69"/>
    <mergeCell ref="E9:F9"/>
    <mergeCell ref="E10:F10"/>
    <mergeCell ref="E11:F11"/>
    <mergeCell ref="E13:F13"/>
    <mergeCell ref="E14:F14"/>
    <mergeCell ref="E15:F15"/>
    <mergeCell ref="B19:C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 carne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2021-04-05T14:06:52Z</dcterms:modified>
  <cp:category/>
  <cp:contentStatus/>
</cp:coreProperties>
</file>