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lvarezp\Documents\INDAP 2021\FICHAS TÉCNICAS\INDICACIONES DEL NIVEL CENTRAL\RECONSTRUCCION\Area de Talagante\"/>
    </mc:Choice>
  </mc:AlternateContent>
  <bookViews>
    <workbookView xWindow="0" yWindow="0" windowWidth="25200" windowHeight="11385"/>
  </bookViews>
  <sheets>
    <sheet name="PAPA TEMPRAN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7" i="1" l="1"/>
  <c r="G66" i="1"/>
  <c r="G12" i="1" l="1"/>
  <c r="C89" i="1" l="1"/>
  <c r="C87" i="1"/>
  <c r="D97" i="1"/>
  <c r="G51" i="1"/>
  <c r="G52" i="1"/>
  <c r="G53" i="1"/>
  <c r="G55" i="1"/>
  <c r="G56" i="1"/>
  <c r="G58" i="1"/>
  <c r="G60" i="1"/>
  <c r="G61" i="1"/>
  <c r="G49" i="1"/>
  <c r="G68" i="1"/>
  <c r="C91" i="1" s="1"/>
  <c r="G45" i="1"/>
  <c r="G35" i="1"/>
  <c r="G36" i="1"/>
  <c r="G37" i="1"/>
  <c r="G38" i="1"/>
  <c r="G39" i="1"/>
  <c r="G40" i="1"/>
  <c r="G41" i="1"/>
  <c r="G42" i="1"/>
  <c r="G43" i="1"/>
  <c r="G44" i="1"/>
  <c r="G34" i="1"/>
  <c r="G25" i="1"/>
  <c r="G22" i="1"/>
  <c r="G23" i="1"/>
  <c r="G24" i="1"/>
  <c r="G21" i="1"/>
  <c r="G30" i="1" l="1"/>
  <c r="G73" i="1"/>
  <c r="G62" i="1" l="1"/>
  <c r="G70" i="1" l="1"/>
  <c r="G71" i="1" s="1"/>
  <c r="C90" i="1"/>
  <c r="G72" i="1" l="1"/>
  <c r="D98" i="1" s="1"/>
  <c r="C92" i="1"/>
  <c r="G74" i="1"/>
  <c r="E98" i="1"/>
  <c r="C98" i="1" l="1"/>
  <c r="C93" i="1"/>
  <c r="D90" i="1" l="1"/>
  <c r="D89" i="1"/>
  <c r="D87" i="1"/>
  <c r="D93" i="1" s="1"/>
  <c r="D91" i="1"/>
  <c r="D92" i="1"/>
</calcChain>
</file>

<file path=xl/sharedStrings.xml><?xml version="1.0" encoding="utf-8"?>
<sst xmlns="http://schemas.openxmlformats.org/spreadsheetml/2006/main" count="184" uniqueCount="120">
  <si>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</si>
  <si>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</si>
  <si>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</si>
  <si>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</si>
  <si>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</si>
  <si>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</si>
  <si>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</si>
  <si>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</si>
  <si>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</si>
  <si>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</si>
  <si>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</si>
  <si>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</si>
  <si>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</si>
  <si>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</si>
  <si>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</si>
  <si>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</si>
  <si>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</si>
  <si>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</si>
  <si>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</si>
  <si>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</si>
  <si>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</si>
  <si>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</si>
  <si>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</si>
  <si>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</si>
  <si>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</si>
  <si>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</si>
  <si>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</si>
  <si>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</si>
  <si>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</si>
  <si>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</si>
  <si>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</si>
  <si>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</si>
  <si>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</si>
  <si>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</si>
  <si>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</si>
  <si>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</si>
  <si>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</si>
  <si>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</si>
  <si>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</si>
  <si>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</si>
  <si>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</si>
  <si>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</si>
  <si>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</si>
  <si>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</si>
  <si>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</si>
  <si>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</si>
  <si>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</si>
  <si>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</si>
  <si>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</si>
  <si>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</si>
  <si>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</si>
  <si>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</si>
  <si>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</si>
  <si>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</si>
  <si>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</si>
  <si>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</si>
  <si>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</si>
  <si>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</si>
  <si>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</si>
  <si>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</si>
  <si>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PAPA TEMPRANA</t>
  </si>
  <si>
    <t>ASTERIX</t>
  </si>
  <si>
    <t>MEDIO</t>
  </si>
  <si>
    <t>METROPOLITANA</t>
  </si>
  <si>
    <t>TALAGANTE</t>
  </si>
  <si>
    <t>Dic -Ene</t>
  </si>
  <si>
    <t>MERCADO INTERNO</t>
  </si>
  <si>
    <t>Nov-Dic</t>
  </si>
  <si>
    <t>NO HAY</t>
  </si>
  <si>
    <t>RENDIMIENTO (Kg/Há.)</t>
  </si>
  <si>
    <t>PRECIO ESPERADO ($/kg)</t>
  </si>
  <si>
    <t>Aplicación Fertilizante</t>
  </si>
  <si>
    <t>Sep-Oct</t>
  </si>
  <si>
    <t>Aplicación AgroquÍmicos</t>
  </si>
  <si>
    <t>Riegos</t>
  </si>
  <si>
    <t>Sep-Nov</t>
  </si>
  <si>
    <t>Cosecha</t>
  </si>
  <si>
    <t xml:space="preserve"> </t>
  </si>
  <si>
    <t xml:space="preserve">Arado cincel </t>
  </si>
  <si>
    <t xml:space="preserve">Rastra </t>
  </si>
  <si>
    <t>Ago-Sept</t>
  </si>
  <si>
    <t>Tractor acequiador</t>
  </si>
  <si>
    <t>Tractor sembradora</t>
  </si>
  <si>
    <t>Tractor arado surcador aporca</t>
  </si>
  <si>
    <t>Tractor con pulverizador c/barra (herbicida)</t>
  </si>
  <si>
    <t>Sep- Nov</t>
  </si>
  <si>
    <t>Tractor con coloso</t>
  </si>
  <si>
    <t>Tractor con pulverizador c/barra (insect.-fungicida)</t>
  </si>
  <si>
    <t>Cosechadora</t>
  </si>
  <si>
    <t>Tractor coloso cosecha</t>
  </si>
  <si>
    <t>Tracto con rastra (picado e incorporación de rastrojo)</t>
  </si>
  <si>
    <t>FERTILIZANTE</t>
  </si>
  <si>
    <t>Urea</t>
  </si>
  <si>
    <t>Sept - Oct</t>
  </si>
  <si>
    <t>Fosfato diamonico</t>
  </si>
  <si>
    <t>Sept</t>
  </si>
  <si>
    <t>Mezcla Papa</t>
  </si>
  <si>
    <t>FUNGICIDA</t>
  </si>
  <si>
    <t>Curzate M8</t>
  </si>
  <si>
    <t>Oct- Nov</t>
  </si>
  <si>
    <t>Manzate</t>
  </si>
  <si>
    <t>HERBICIDA</t>
  </si>
  <si>
    <t>Sencor</t>
  </si>
  <si>
    <t>INSECTICIDA</t>
  </si>
  <si>
    <t>Puzzle 200 SL</t>
  </si>
  <si>
    <t>Coragen</t>
  </si>
  <si>
    <t>Nov- Dic</t>
  </si>
  <si>
    <t>Ago</t>
  </si>
  <si>
    <t>Lt</t>
  </si>
  <si>
    <t>Hilo para coser sacos</t>
  </si>
  <si>
    <t>Sacos plasticos</t>
  </si>
  <si>
    <t>ESCENARIOS COSTO UNITARIO  ($/kg)</t>
  </si>
  <si>
    <t>Rendimiento (kg/hà)</t>
  </si>
  <si>
    <t>Costo unitario ($/kg) (*)</t>
  </si>
  <si>
    <t>Dic</t>
  </si>
  <si>
    <t>Ene.</t>
  </si>
  <si>
    <t>Feb.</t>
  </si>
  <si>
    <t>Oct</t>
  </si>
  <si>
    <t>May</t>
  </si>
  <si>
    <t>Talagante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</si>
</sst>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 applyNumberFormat="0" applyFill="0" applyBorder="0" applyProtection="0"/>
    <xf numFmtId="0" fontId="19" fillId="0" borderId="21"/>
  </cellStyleXfs>
  <cellXfs count="15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 applyAlignment="1"/>
    <xf numFmtId="49" fontId="4" fillId="2" borderId="19" xfId="0" applyNumberFormat="1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5" fillId="7" borderId="21" xfId="0" applyFont="1" applyFill="1" applyBorder="1" applyAlignment="1"/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5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164" fontId="1" fillId="2" borderId="21" xfId="0" applyNumberFormat="1" applyFont="1" applyFill="1" applyBorder="1" applyAlignment="1">
      <alignment vertical="center"/>
    </xf>
    <xf numFmtId="164" fontId="17" fillId="2" borderId="21" xfId="0" applyNumberFormat="1" applyFont="1" applyFill="1" applyBorder="1" applyAlignment="1">
      <alignment vertical="center"/>
    </xf>
    <xf numFmtId="0" fontId="15" fillId="2" borderId="21" xfId="0" applyFont="1" applyFill="1" applyBorder="1" applyAlignment="1"/>
    <xf numFmtId="0" fontId="0" fillId="2" borderId="22" xfId="0" applyFont="1" applyFill="1" applyBorder="1" applyAlignment="1"/>
    <xf numFmtId="49" fontId="0" fillId="2" borderId="21" xfId="0" applyNumberFormat="1" applyFont="1" applyFill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1" fillId="5" borderId="24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vertical="center"/>
    </xf>
    <xf numFmtId="164" fontId="1" fillId="3" borderId="28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0" fontId="10" fillId="5" borderId="30" xfId="0" applyFont="1" applyFill="1" applyBorder="1" applyAlignment="1">
      <alignment vertical="center"/>
    </xf>
    <xf numFmtId="164" fontId="1" fillId="6" borderId="31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6" fillId="2" borderId="21" xfId="0" applyFont="1" applyFill="1" applyBorder="1" applyAlignment="1">
      <alignment vertical="center"/>
    </xf>
    <xf numFmtId="49" fontId="13" fillId="2" borderId="32" xfId="0" applyNumberFormat="1" applyFont="1" applyFill="1" applyBorder="1" applyAlignment="1">
      <alignment vertical="center"/>
    </xf>
    <xf numFmtId="9" fontId="15" fillId="2" borderId="33" xfId="0" applyNumberFormat="1" applyFont="1" applyFill="1" applyBorder="1" applyAlignment="1"/>
    <xf numFmtId="49" fontId="13" fillId="8" borderId="34" xfId="0" applyNumberFormat="1" applyFont="1" applyFill="1" applyBorder="1" applyAlignment="1">
      <alignment vertical="center"/>
    </xf>
    <xf numFmtId="165" fontId="13" fillId="8" borderId="35" xfId="0" applyNumberFormat="1" applyFont="1" applyFill="1" applyBorder="1" applyAlignment="1">
      <alignment vertical="center"/>
    </xf>
    <xf numFmtId="9" fontId="13" fillId="8" borderId="36" xfId="0" applyNumberFormat="1" applyFont="1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49" fontId="15" fillId="2" borderId="21" xfId="0" applyNumberFormat="1" applyFont="1" applyFill="1" applyBorder="1" applyAlignment="1">
      <alignment vertical="center"/>
    </xf>
    <xf numFmtId="49" fontId="13" fillId="2" borderId="37" xfId="0" applyNumberFormat="1" applyFont="1" applyFill="1" applyBorder="1" applyAlignment="1">
      <alignment vertical="center"/>
    </xf>
    <xf numFmtId="0" fontId="15" fillId="2" borderId="38" xfId="0" applyFont="1" applyFill="1" applyBorder="1" applyAlignment="1"/>
    <xf numFmtId="0" fontId="15" fillId="2" borderId="39" xfId="0" applyFont="1" applyFill="1" applyBorder="1" applyAlignment="1"/>
    <xf numFmtId="49" fontId="15" fillId="2" borderId="40" xfId="0" applyNumberFormat="1" applyFont="1" applyFill="1" applyBorder="1" applyAlignment="1">
      <alignment vertical="center"/>
    </xf>
    <xf numFmtId="0" fontId="15" fillId="2" borderId="41" xfId="0" applyFont="1" applyFill="1" applyBorder="1" applyAlignment="1"/>
    <xf numFmtId="49" fontId="15" fillId="2" borderId="42" xfId="0" applyNumberFormat="1" applyFont="1" applyFill="1" applyBorder="1" applyAlignment="1">
      <alignment vertical="center"/>
    </xf>
    <xf numFmtId="0" fontId="15" fillId="2" borderId="43" xfId="0" applyFont="1" applyFill="1" applyBorder="1" applyAlignment="1"/>
    <xf numFmtId="0" fontId="15" fillId="2" borderId="44" xfId="0" applyFont="1" applyFill="1" applyBorder="1" applyAlignment="1"/>
    <xf numFmtId="0" fontId="13" fillId="7" borderId="21" xfId="0" applyFont="1" applyFill="1" applyBorder="1" applyAlignment="1">
      <alignment vertical="center"/>
    </xf>
    <xf numFmtId="49" fontId="13" fillId="8" borderId="45" xfId="0" applyNumberFormat="1" applyFont="1" applyFill="1" applyBorder="1" applyAlignment="1">
      <alignment vertical="center"/>
    </xf>
    <xf numFmtId="165" fontId="13" fillId="8" borderId="36" xfId="0" applyNumberFormat="1" applyFont="1" applyFill="1" applyBorder="1" applyAlignment="1">
      <alignment vertical="center"/>
    </xf>
    <xf numFmtId="0" fontId="0" fillId="0" borderId="21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vertical="center" wrapText="1"/>
    </xf>
    <xf numFmtId="3" fontId="4" fillId="2" borderId="6" xfId="0" applyNumberFormat="1" applyFont="1" applyFill="1" applyBorder="1" applyAlignment="1">
      <alignment horizontal="center" wrapText="1"/>
    </xf>
    <xf numFmtId="3" fontId="7" fillId="3" borderId="6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wrapText="1"/>
    </xf>
    <xf numFmtId="3" fontId="2" fillId="2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 vertical="center" wrapText="1"/>
    </xf>
    <xf numFmtId="0" fontId="4" fillId="2" borderId="19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center"/>
    </xf>
    <xf numFmtId="3" fontId="4" fillId="2" borderId="19" xfId="0" applyNumberFormat="1" applyFont="1" applyFill="1" applyBorder="1" applyAlignment="1">
      <alignment horizontal="center"/>
    </xf>
    <xf numFmtId="3" fontId="9" fillId="3" borderId="1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3" fontId="9" fillId="3" borderId="20" xfId="0" applyNumberFormat="1" applyFont="1" applyFill="1" applyBorder="1" applyAlignment="1">
      <alignment horizontal="center" vertical="center"/>
    </xf>
    <xf numFmtId="49" fontId="13" fillId="8" borderId="47" xfId="0" applyNumberFormat="1" applyFont="1" applyFill="1" applyBorder="1" applyAlignment="1">
      <alignment vertical="center"/>
    </xf>
    <xf numFmtId="49" fontId="13" fillId="8" borderId="48" xfId="0" applyNumberFormat="1" applyFont="1" applyFill="1" applyBorder="1" applyAlignment="1">
      <alignment vertical="center"/>
    </xf>
    <xf numFmtId="49" fontId="15" fillId="8" borderId="49" xfId="0" applyNumberFormat="1" applyFont="1" applyFill="1" applyBorder="1" applyAlignment="1"/>
    <xf numFmtId="0" fontId="15" fillId="9" borderId="52" xfId="0" applyFont="1" applyFill="1" applyBorder="1" applyAlignment="1"/>
    <xf numFmtId="3" fontId="13" fillId="8" borderId="46" xfId="0" applyNumberFormat="1" applyFont="1" applyFill="1" applyBorder="1" applyAlignment="1">
      <alignment vertical="center"/>
    </xf>
    <xf numFmtId="166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left" vertical="center" wrapText="1"/>
    </xf>
    <xf numFmtId="3" fontId="4" fillId="2" borderId="6" xfId="0" applyNumberFormat="1" applyFont="1" applyFill="1" applyBorder="1" applyAlignment="1"/>
    <xf numFmtId="17" fontId="20" fillId="0" borderId="53" xfId="1" applyNumberFormat="1" applyFont="1" applyBorder="1" applyAlignment="1">
      <alignment horizontal="right" vertical="center"/>
    </xf>
    <xf numFmtId="49" fontId="5" fillId="2" borderId="6" xfId="0" applyNumberFormat="1" applyFont="1" applyFill="1" applyBorder="1" applyAlignment="1">
      <alignment horizontal="right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8" fillId="9" borderId="50" xfId="0" applyNumberFormat="1" applyFont="1" applyFill="1" applyBorder="1" applyAlignment="1">
      <alignment horizontal="center" vertical="center"/>
    </xf>
    <xf numFmtId="49" fontId="18" fillId="9" borderId="51" xfId="0" applyNumberFormat="1" applyFont="1" applyFill="1" applyBorder="1" applyAlignment="1">
      <alignment horizontal="center" vertical="center"/>
    </xf>
    <xf numFmtId="49" fontId="18" fillId="9" borderId="52" xfId="0" applyNumberFormat="1" applyFont="1" applyFill="1" applyBorder="1" applyAlignment="1">
      <alignment horizontal="center" vertical="center"/>
    </xf>
    <xf numFmtId="49" fontId="18" fillId="9" borderId="50" xfId="0" applyNumberFormat="1" applyFont="1" applyFill="1" applyBorder="1" applyAlignment="1">
      <alignment vertical="center"/>
    </xf>
    <xf numFmtId="0" fontId="13" fillId="9" borderId="5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180975</xdr:rowOff>
    </xdr:from>
    <xdr:to>
      <xdr:col>7</xdr:col>
      <xdr:colOff>1</xdr:colOff>
      <xdr:row>7</xdr:row>
      <xdr:rowOff>22559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80975"/>
          <a:ext cx="6124576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9"/>
  <sheetViews>
    <sheetView showGridLines="0" tabSelected="1" topLeftCell="A25" workbookViewId="0">
      <selection activeCell="J55" sqref="J55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5.28515625" style="1" customWidth="1"/>
    <col min="3" max="3" width="16.5703125" style="1" customWidth="1"/>
    <col min="4" max="4" width="10.28515625" style="1" customWidth="1"/>
    <col min="5" max="5" width="12.42578125" style="1" customWidth="1"/>
    <col min="6" max="6" width="12.85546875" style="1" customWidth="1"/>
    <col min="7" max="7" width="14.285156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60</v>
      </c>
      <c r="D9" s="8"/>
      <c r="E9" s="141" t="s">
        <v>69</v>
      </c>
      <c r="F9" s="142"/>
      <c r="G9" s="138">
        <v>29000</v>
      </c>
    </row>
    <row r="10" spans="1:7" ht="22.5" customHeight="1" x14ac:dyDescent="0.25">
      <c r="A10" s="5"/>
      <c r="B10" s="9" t="s">
        <v>1</v>
      </c>
      <c r="C10" s="115" t="s">
        <v>61</v>
      </c>
      <c r="D10" s="10"/>
      <c r="E10" s="154" t="s">
        <v>2</v>
      </c>
      <c r="F10" s="155"/>
      <c r="G10" s="115" t="s">
        <v>65</v>
      </c>
    </row>
    <row r="11" spans="1:7" ht="18" customHeight="1" x14ac:dyDescent="0.25">
      <c r="A11" s="5"/>
      <c r="B11" s="9" t="s">
        <v>3</v>
      </c>
      <c r="C11" s="12" t="s">
        <v>62</v>
      </c>
      <c r="D11" s="10"/>
      <c r="E11" s="143" t="s">
        <v>70</v>
      </c>
      <c r="F11" s="144"/>
      <c r="G11" s="136">
        <v>290</v>
      </c>
    </row>
    <row r="12" spans="1:7" ht="11.25" customHeight="1" x14ac:dyDescent="0.25">
      <c r="A12" s="5"/>
      <c r="B12" s="9" t="s">
        <v>4</v>
      </c>
      <c r="C12" s="13" t="s">
        <v>63</v>
      </c>
      <c r="D12" s="10"/>
      <c r="E12" s="14" t="s">
        <v>5</v>
      </c>
      <c r="F12" s="15"/>
      <c r="G12" s="16">
        <f>G9*G11</f>
        <v>8410000</v>
      </c>
    </row>
    <row r="13" spans="1:7" ht="11.25" customHeight="1" x14ac:dyDescent="0.25">
      <c r="A13" s="5"/>
      <c r="B13" s="9" t="s">
        <v>6</v>
      </c>
      <c r="C13" s="12" t="s">
        <v>64</v>
      </c>
      <c r="D13" s="10"/>
      <c r="E13" s="143" t="s">
        <v>7</v>
      </c>
      <c r="F13" s="144"/>
      <c r="G13" s="12" t="s">
        <v>66</v>
      </c>
    </row>
    <row r="14" spans="1:7" ht="13.5" customHeight="1" x14ac:dyDescent="0.25">
      <c r="A14" s="5"/>
      <c r="B14" s="9" t="s">
        <v>8</v>
      </c>
      <c r="C14" s="140" t="s">
        <v>119</v>
      </c>
      <c r="D14" s="10"/>
      <c r="E14" s="143" t="s">
        <v>9</v>
      </c>
      <c r="F14" s="144"/>
      <c r="G14" s="12" t="s">
        <v>67</v>
      </c>
    </row>
    <row r="15" spans="1:7" ht="15" customHeight="1" x14ac:dyDescent="0.25">
      <c r="A15" s="5"/>
      <c r="B15" s="9" t="s">
        <v>10</v>
      </c>
      <c r="C15" s="139">
        <v>44206</v>
      </c>
      <c r="D15" s="10"/>
      <c r="E15" s="145" t="s">
        <v>11</v>
      </c>
      <c r="F15" s="146"/>
      <c r="G15" s="13" t="s">
        <v>68</v>
      </c>
    </row>
    <row r="16" spans="1:7" ht="12" customHeight="1" x14ac:dyDescent="0.25">
      <c r="A16" s="2"/>
      <c r="B16" s="17"/>
      <c r="C16" s="18"/>
      <c r="D16" s="19"/>
      <c r="E16" s="20"/>
      <c r="F16" s="20"/>
      <c r="G16" s="21"/>
    </row>
    <row r="17" spans="1:7" ht="12" customHeight="1" x14ac:dyDescent="0.25">
      <c r="A17" s="22"/>
      <c r="B17" s="147" t="s">
        <v>12</v>
      </c>
      <c r="C17" s="148"/>
      <c r="D17" s="148"/>
      <c r="E17" s="148"/>
      <c r="F17" s="148"/>
      <c r="G17" s="148"/>
    </row>
    <row r="18" spans="1:7" ht="12" customHeight="1" x14ac:dyDescent="0.25">
      <c r="A18" s="2"/>
      <c r="B18" s="23"/>
      <c r="C18" s="24"/>
      <c r="D18" s="24"/>
      <c r="E18" s="24"/>
      <c r="F18" s="25"/>
      <c r="G18" s="25"/>
    </row>
    <row r="19" spans="1:7" ht="12" customHeight="1" x14ac:dyDescent="0.25">
      <c r="A19" s="5"/>
      <c r="B19" s="26" t="s">
        <v>13</v>
      </c>
      <c r="C19" s="27"/>
      <c r="D19" s="28"/>
      <c r="E19" s="28"/>
      <c r="F19" s="28"/>
      <c r="G19" s="28"/>
    </row>
    <row r="20" spans="1:7" ht="24" customHeight="1" x14ac:dyDescent="0.25">
      <c r="A20" s="22"/>
      <c r="B20" s="29" t="s">
        <v>14</v>
      </c>
      <c r="C20" s="29" t="s">
        <v>15</v>
      </c>
      <c r="D20" s="29" t="s">
        <v>16</v>
      </c>
      <c r="E20" s="29" t="s">
        <v>17</v>
      </c>
      <c r="F20" s="29" t="s">
        <v>18</v>
      </c>
      <c r="G20" s="29" t="s">
        <v>19</v>
      </c>
    </row>
    <row r="21" spans="1:7" ht="12.75" customHeight="1" x14ac:dyDescent="0.25">
      <c r="A21" s="22"/>
      <c r="B21" s="11" t="s">
        <v>71</v>
      </c>
      <c r="C21" s="30" t="s">
        <v>20</v>
      </c>
      <c r="D21" s="118">
        <v>2</v>
      </c>
      <c r="E21" s="30" t="s">
        <v>72</v>
      </c>
      <c r="F21" s="116">
        <v>25000</v>
      </c>
      <c r="G21" s="116">
        <f>D21*F21</f>
        <v>50000</v>
      </c>
    </row>
    <row r="22" spans="1:7" ht="12.75" customHeight="1" x14ac:dyDescent="0.25">
      <c r="A22" s="22"/>
      <c r="B22" s="113" t="s">
        <v>73</v>
      </c>
      <c r="C22" s="30" t="s">
        <v>20</v>
      </c>
      <c r="D22" s="118">
        <v>3</v>
      </c>
      <c r="E22" s="30" t="s">
        <v>72</v>
      </c>
      <c r="F22" s="116">
        <v>25000</v>
      </c>
      <c r="G22" s="116">
        <f t="shared" ref="G22:G24" si="0">D22*F22</f>
        <v>75000</v>
      </c>
    </row>
    <row r="23" spans="1:7" ht="12.75" customHeight="1" x14ac:dyDescent="0.25">
      <c r="A23" s="22"/>
      <c r="B23" s="113" t="s">
        <v>74</v>
      </c>
      <c r="C23" s="30" t="s">
        <v>20</v>
      </c>
      <c r="D23" s="118">
        <v>7</v>
      </c>
      <c r="E23" s="30" t="s">
        <v>75</v>
      </c>
      <c r="F23" s="116">
        <v>25000</v>
      </c>
      <c r="G23" s="116">
        <f t="shared" si="0"/>
        <v>175000</v>
      </c>
    </row>
    <row r="24" spans="1:7" ht="12.75" customHeight="1" x14ac:dyDescent="0.25">
      <c r="A24" s="22"/>
      <c r="B24" s="11" t="s">
        <v>76</v>
      </c>
      <c r="C24" s="30" t="s">
        <v>20</v>
      </c>
      <c r="D24" s="118">
        <v>42</v>
      </c>
      <c r="E24" s="30" t="s">
        <v>114</v>
      </c>
      <c r="F24" s="116">
        <v>25000</v>
      </c>
      <c r="G24" s="116">
        <f t="shared" si="0"/>
        <v>1050000</v>
      </c>
    </row>
    <row r="25" spans="1:7" ht="12.75" customHeight="1" x14ac:dyDescent="0.25">
      <c r="A25" s="22"/>
      <c r="B25" s="31" t="s">
        <v>21</v>
      </c>
      <c r="C25" s="32"/>
      <c r="D25" s="32"/>
      <c r="E25" s="32"/>
      <c r="F25" s="32"/>
      <c r="G25" s="117">
        <f>G21+G22+G23+G24</f>
        <v>1350000</v>
      </c>
    </row>
    <row r="26" spans="1:7" ht="12" customHeight="1" x14ac:dyDescent="0.25">
      <c r="A26" s="2"/>
      <c r="B26" s="23"/>
      <c r="C26" s="25"/>
      <c r="D26" s="25"/>
      <c r="E26" s="25"/>
      <c r="F26" s="33"/>
      <c r="G26" s="33"/>
    </row>
    <row r="27" spans="1:7" ht="12" customHeight="1" x14ac:dyDescent="0.25">
      <c r="A27" s="5"/>
      <c r="B27" s="34" t="s">
        <v>22</v>
      </c>
      <c r="C27" s="35"/>
      <c r="D27" s="36"/>
      <c r="E27" s="36"/>
      <c r="F27" s="37"/>
      <c r="G27" s="37"/>
    </row>
    <row r="28" spans="1:7" ht="24" customHeight="1" x14ac:dyDescent="0.25">
      <c r="A28" s="5"/>
      <c r="B28" s="38" t="s">
        <v>14</v>
      </c>
      <c r="C28" s="39" t="s">
        <v>15</v>
      </c>
      <c r="D28" s="39" t="s">
        <v>16</v>
      </c>
      <c r="E28" s="38" t="s">
        <v>17</v>
      </c>
      <c r="F28" s="39" t="s">
        <v>18</v>
      </c>
      <c r="G28" s="38" t="s">
        <v>19</v>
      </c>
    </row>
    <row r="29" spans="1:7" ht="12" customHeight="1" x14ac:dyDescent="0.25">
      <c r="A29" s="5"/>
      <c r="B29" s="40" t="s">
        <v>77</v>
      </c>
      <c r="C29" s="41" t="s">
        <v>77</v>
      </c>
      <c r="D29" s="41" t="s">
        <v>77</v>
      </c>
      <c r="E29" s="41" t="s">
        <v>77</v>
      </c>
      <c r="F29" s="112" t="s">
        <v>77</v>
      </c>
      <c r="G29" s="119">
        <v>0</v>
      </c>
    </row>
    <row r="30" spans="1:7" ht="12" customHeight="1" x14ac:dyDescent="0.25">
      <c r="A30" s="5"/>
      <c r="B30" s="42" t="s">
        <v>23</v>
      </c>
      <c r="C30" s="43"/>
      <c r="D30" s="43"/>
      <c r="E30" s="43"/>
      <c r="F30" s="44"/>
      <c r="G30" s="120">
        <f>SUM(G29)</f>
        <v>0</v>
      </c>
    </row>
    <row r="31" spans="1:7" ht="12" customHeight="1" x14ac:dyDescent="0.25">
      <c r="A31" s="2"/>
      <c r="B31" s="45"/>
      <c r="C31" s="46"/>
      <c r="D31" s="46"/>
      <c r="E31" s="46"/>
      <c r="F31" s="47"/>
      <c r="G31" s="47"/>
    </row>
    <row r="32" spans="1:7" ht="12" customHeight="1" x14ac:dyDescent="0.25">
      <c r="A32" s="5"/>
      <c r="B32" s="34" t="s">
        <v>24</v>
      </c>
      <c r="C32" s="35"/>
      <c r="D32" s="36"/>
      <c r="E32" s="36"/>
      <c r="F32" s="37"/>
      <c r="G32" s="37"/>
    </row>
    <row r="33" spans="1:11" ht="24" customHeight="1" x14ac:dyDescent="0.25">
      <c r="A33" s="5"/>
      <c r="B33" s="48" t="s">
        <v>14</v>
      </c>
      <c r="C33" s="48" t="s">
        <v>15</v>
      </c>
      <c r="D33" s="48" t="s">
        <v>16</v>
      </c>
      <c r="E33" s="48" t="s">
        <v>17</v>
      </c>
      <c r="F33" s="49" t="s">
        <v>18</v>
      </c>
      <c r="G33" s="48" t="s">
        <v>19</v>
      </c>
    </row>
    <row r="34" spans="1:11" ht="12.75" customHeight="1" x14ac:dyDescent="0.25">
      <c r="A34" s="22"/>
      <c r="B34" s="11" t="s">
        <v>78</v>
      </c>
      <c r="C34" s="30" t="s">
        <v>25</v>
      </c>
      <c r="D34" s="118">
        <v>0.4</v>
      </c>
      <c r="E34" s="30" t="s">
        <v>118</v>
      </c>
      <c r="F34" s="116">
        <v>320000</v>
      </c>
      <c r="G34" s="116">
        <f>D34*F34</f>
        <v>128000</v>
      </c>
    </row>
    <row r="35" spans="1:11" ht="12.75" customHeight="1" x14ac:dyDescent="0.25">
      <c r="A35" s="22"/>
      <c r="B35" s="11" t="s">
        <v>79</v>
      </c>
      <c r="C35" s="30" t="s">
        <v>25</v>
      </c>
      <c r="D35" s="118">
        <v>0.4</v>
      </c>
      <c r="E35" s="30" t="s">
        <v>80</v>
      </c>
      <c r="F35" s="116">
        <v>160000</v>
      </c>
      <c r="G35" s="116">
        <f t="shared" ref="G35:G44" si="1">D35*F35</f>
        <v>64000</v>
      </c>
    </row>
    <row r="36" spans="1:11" ht="12.75" customHeight="1" x14ac:dyDescent="0.25">
      <c r="A36" s="22"/>
      <c r="B36" s="11" t="s">
        <v>81</v>
      </c>
      <c r="C36" s="30" t="s">
        <v>25</v>
      </c>
      <c r="D36" s="118">
        <v>0.1</v>
      </c>
      <c r="E36" s="30" t="s">
        <v>95</v>
      </c>
      <c r="F36" s="116">
        <v>100000</v>
      </c>
      <c r="G36" s="116">
        <f t="shared" si="1"/>
        <v>10000</v>
      </c>
    </row>
    <row r="37" spans="1:11" ht="12.75" customHeight="1" x14ac:dyDescent="0.25">
      <c r="A37" s="22"/>
      <c r="B37" s="11" t="s">
        <v>82</v>
      </c>
      <c r="C37" s="30" t="s">
        <v>25</v>
      </c>
      <c r="D37" s="118">
        <v>0.5</v>
      </c>
      <c r="E37" s="30" t="s">
        <v>95</v>
      </c>
      <c r="F37" s="116">
        <v>160000</v>
      </c>
      <c r="G37" s="116">
        <f t="shared" si="1"/>
        <v>80000</v>
      </c>
    </row>
    <row r="38" spans="1:11" ht="12.75" customHeight="1" x14ac:dyDescent="0.25">
      <c r="A38" s="22"/>
      <c r="B38" s="11" t="s">
        <v>83</v>
      </c>
      <c r="C38" s="30" t="s">
        <v>25</v>
      </c>
      <c r="D38" s="118">
        <v>0.3</v>
      </c>
      <c r="E38" s="30" t="s">
        <v>117</v>
      </c>
      <c r="F38" s="116">
        <v>130000</v>
      </c>
      <c r="G38" s="116">
        <f t="shared" si="1"/>
        <v>39000</v>
      </c>
    </row>
    <row r="39" spans="1:11" ht="12.75" customHeight="1" x14ac:dyDescent="0.25">
      <c r="A39" s="22"/>
      <c r="B39" s="11" t="s">
        <v>84</v>
      </c>
      <c r="C39" s="30" t="s">
        <v>25</v>
      </c>
      <c r="D39" s="118">
        <v>0.15</v>
      </c>
      <c r="E39" s="30" t="s">
        <v>85</v>
      </c>
      <c r="F39" s="116">
        <v>160000</v>
      </c>
      <c r="G39" s="116">
        <f t="shared" si="1"/>
        <v>24000</v>
      </c>
    </row>
    <row r="40" spans="1:11" ht="15" x14ac:dyDescent="0.25">
      <c r="A40" s="22"/>
      <c r="B40" s="11" t="s">
        <v>86</v>
      </c>
      <c r="C40" s="30" t="s">
        <v>25</v>
      </c>
      <c r="D40" s="118">
        <v>0.5</v>
      </c>
      <c r="E40" s="30" t="s">
        <v>85</v>
      </c>
      <c r="F40" s="116">
        <v>160000</v>
      </c>
      <c r="G40" s="116">
        <f t="shared" si="1"/>
        <v>80000</v>
      </c>
    </row>
    <row r="41" spans="1:11" ht="29.25" customHeight="1" x14ac:dyDescent="0.25">
      <c r="A41" s="22"/>
      <c r="B41" s="128" t="s">
        <v>87</v>
      </c>
      <c r="C41" s="30" t="s">
        <v>25</v>
      </c>
      <c r="D41" s="118">
        <v>0.5</v>
      </c>
      <c r="E41" s="30" t="s">
        <v>85</v>
      </c>
      <c r="F41" s="116">
        <v>160000</v>
      </c>
      <c r="G41" s="116">
        <f t="shared" si="1"/>
        <v>80000</v>
      </c>
    </row>
    <row r="42" spans="1:11" ht="15" x14ac:dyDescent="0.25">
      <c r="A42" s="22"/>
      <c r="B42" s="11" t="s">
        <v>88</v>
      </c>
      <c r="C42" s="30" t="s">
        <v>25</v>
      </c>
      <c r="D42" s="118">
        <v>0.15</v>
      </c>
      <c r="E42" s="30" t="s">
        <v>114</v>
      </c>
      <c r="F42" s="116">
        <v>160000</v>
      </c>
      <c r="G42" s="116">
        <f t="shared" si="1"/>
        <v>24000</v>
      </c>
    </row>
    <row r="43" spans="1:11" ht="12.75" customHeight="1" x14ac:dyDescent="0.25">
      <c r="A43" s="22"/>
      <c r="B43" s="11" t="s">
        <v>89</v>
      </c>
      <c r="C43" s="30" t="s">
        <v>25</v>
      </c>
      <c r="D43" s="118">
        <v>0.3</v>
      </c>
      <c r="E43" s="30" t="s">
        <v>115</v>
      </c>
      <c r="F43" s="116">
        <v>320000</v>
      </c>
      <c r="G43" s="116">
        <f t="shared" si="1"/>
        <v>96000</v>
      </c>
    </row>
    <row r="44" spans="1:11" ht="12.75" customHeight="1" x14ac:dyDescent="0.25">
      <c r="A44" s="22"/>
      <c r="B44" s="11" t="s">
        <v>90</v>
      </c>
      <c r="C44" s="30" t="s">
        <v>25</v>
      </c>
      <c r="D44" s="118">
        <v>0.5</v>
      </c>
      <c r="E44" s="30" t="s">
        <v>116</v>
      </c>
      <c r="F44" s="116">
        <v>320000</v>
      </c>
      <c r="G44" s="116">
        <f t="shared" si="1"/>
        <v>160000</v>
      </c>
    </row>
    <row r="45" spans="1:11" ht="12.75" customHeight="1" x14ac:dyDescent="0.25">
      <c r="A45" s="5"/>
      <c r="B45" s="50" t="s">
        <v>26</v>
      </c>
      <c r="C45" s="51"/>
      <c r="D45" s="51"/>
      <c r="E45" s="51"/>
      <c r="F45" s="51"/>
      <c r="G45" s="121">
        <f>G34+G35+G36+G37+G38+G39+G40+G41+G42+G43+G44</f>
        <v>785000</v>
      </c>
    </row>
    <row r="46" spans="1:11" ht="12" customHeight="1" x14ac:dyDescent="0.25">
      <c r="A46" s="2"/>
      <c r="B46" s="45"/>
      <c r="C46" s="46"/>
      <c r="D46" s="46"/>
      <c r="E46" s="46"/>
      <c r="F46" s="47"/>
      <c r="G46" s="47"/>
    </row>
    <row r="47" spans="1:11" ht="12" customHeight="1" x14ac:dyDescent="0.25">
      <c r="A47" s="5"/>
      <c r="B47" s="34" t="s">
        <v>27</v>
      </c>
      <c r="C47" s="35"/>
      <c r="D47" s="36"/>
      <c r="E47" s="36"/>
      <c r="F47" s="37"/>
      <c r="G47" s="37"/>
    </row>
    <row r="48" spans="1:11" ht="24" customHeight="1" x14ac:dyDescent="0.25">
      <c r="A48" s="5"/>
      <c r="B48" s="49" t="s">
        <v>28</v>
      </c>
      <c r="C48" s="49" t="s">
        <v>29</v>
      </c>
      <c r="D48" s="49" t="s">
        <v>30</v>
      </c>
      <c r="E48" s="49" t="s">
        <v>17</v>
      </c>
      <c r="F48" s="49" t="s">
        <v>18</v>
      </c>
      <c r="G48" s="49" t="s">
        <v>19</v>
      </c>
      <c r="K48" s="111"/>
    </row>
    <row r="49" spans="1:11" ht="12.75" customHeight="1" x14ac:dyDescent="0.25">
      <c r="A49" s="22"/>
      <c r="B49" s="52" t="s">
        <v>31</v>
      </c>
      <c r="C49" s="54" t="s">
        <v>32</v>
      </c>
      <c r="D49" s="122">
        <v>3500</v>
      </c>
      <c r="E49" s="129" t="s">
        <v>107</v>
      </c>
      <c r="F49" s="116">
        <v>390</v>
      </c>
      <c r="G49" s="116">
        <f>D49*F49</f>
        <v>1365000</v>
      </c>
      <c r="K49" s="111"/>
    </row>
    <row r="50" spans="1:11" ht="12.75" customHeight="1" x14ac:dyDescent="0.25">
      <c r="A50" s="22"/>
      <c r="B50" s="52" t="s">
        <v>91</v>
      </c>
      <c r="C50" s="53"/>
      <c r="D50" s="123"/>
      <c r="E50" s="129"/>
      <c r="F50" s="53"/>
      <c r="G50" s="116" t="s">
        <v>77</v>
      </c>
      <c r="K50" s="111"/>
    </row>
    <row r="51" spans="1:11" ht="12.75" customHeight="1" x14ac:dyDescent="0.25">
      <c r="A51" s="22"/>
      <c r="B51" s="137" t="s">
        <v>92</v>
      </c>
      <c r="C51" s="54" t="s">
        <v>32</v>
      </c>
      <c r="D51" s="122">
        <v>250</v>
      </c>
      <c r="E51" s="129" t="s">
        <v>93</v>
      </c>
      <c r="F51" s="116">
        <v>480</v>
      </c>
      <c r="G51" s="116">
        <f t="shared" ref="G51:G61" si="2">D51*F51</f>
        <v>120000</v>
      </c>
      <c r="K51" s="111"/>
    </row>
    <row r="52" spans="1:11" ht="12.75" customHeight="1" x14ac:dyDescent="0.25">
      <c r="A52" s="22"/>
      <c r="B52" s="137" t="s">
        <v>94</v>
      </c>
      <c r="C52" s="54" t="s">
        <v>32</v>
      </c>
      <c r="D52" s="122">
        <v>200</v>
      </c>
      <c r="E52" s="129" t="s">
        <v>95</v>
      </c>
      <c r="F52" s="116">
        <v>610</v>
      </c>
      <c r="G52" s="116">
        <f t="shared" si="2"/>
        <v>122000</v>
      </c>
      <c r="K52" s="111"/>
    </row>
    <row r="53" spans="1:11" ht="12.75" customHeight="1" x14ac:dyDescent="0.25">
      <c r="A53" s="22"/>
      <c r="B53" s="114" t="s">
        <v>96</v>
      </c>
      <c r="C53" s="54" t="s">
        <v>32</v>
      </c>
      <c r="D53" s="122">
        <v>300</v>
      </c>
      <c r="E53" s="54" t="s">
        <v>95</v>
      </c>
      <c r="F53" s="125">
        <v>440</v>
      </c>
      <c r="G53" s="116">
        <f t="shared" si="2"/>
        <v>132000</v>
      </c>
    </row>
    <row r="54" spans="1:11" ht="12.75" customHeight="1" x14ac:dyDescent="0.25">
      <c r="A54" s="22"/>
      <c r="B54" s="55" t="s">
        <v>97</v>
      </c>
      <c r="C54" s="56"/>
      <c r="D54" s="56"/>
      <c r="E54" s="56"/>
      <c r="F54" s="125"/>
      <c r="G54" s="116" t="s">
        <v>77</v>
      </c>
    </row>
    <row r="55" spans="1:11" ht="12.75" customHeight="1" x14ac:dyDescent="0.25">
      <c r="A55" s="22"/>
      <c r="B55" s="14" t="s">
        <v>98</v>
      </c>
      <c r="C55" s="54" t="s">
        <v>32</v>
      </c>
      <c r="D55" s="122">
        <v>3</v>
      </c>
      <c r="E55" s="54" t="s">
        <v>99</v>
      </c>
      <c r="F55" s="125">
        <v>32960</v>
      </c>
      <c r="G55" s="116">
        <f t="shared" si="2"/>
        <v>98880</v>
      </c>
    </row>
    <row r="56" spans="1:11" ht="12.75" customHeight="1" x14ac:dyDescent="0.25">
      <c r="A56" s="22"/>
      <c r="B56" s="14" t="s">
        <v>100</v>
      </c>
      <c r="C56" s="54" t="s">
        <v>32</v>
      </c>
      <c r="D56" s="122">
        <v>2</v>
      </c>
      <c r="E56" s="54" t="s">
        <v>93</v>
      </c>
      <c r="F56" s="125">
        <v>6590</v>
      </c>
      <c r="G56" s="116">
        <f t="shared" si="2"/>
        <v>13180</v>
      </c>
    </row>
    <row r="57" spans="1:11" ht="12.75" customHeight="1" x14ac:dyDescent="0.25">
      <c r="A57" s="22"/>
      <c r="B57" s="55" t="s">
        <v>101</v>
      </c>
      <c r="C57" s="56"/>
      <c r="D57" s="56"/>
      <c r="E57" s="56"/>
      <c r="F57" s="125"/>
      <c r="G57" s="116" t="s">
        <v>77</v>
      </c>
    </row>
    <row r="58" spans="1:11" ht="12.75" customHeight="1" x14ac:dyDescent="0.25">
      <c r="A58" s="22"/>
      <c r="B58" s="14" t="s">
        <v>102</v>
      </c>
      <c r="C58" s="54" t="s">
        <v>108</v>
      </c>
      <c r="D58" s="122">
        <v>0.5</v>
      </c>
      <c r="E58" s="54" t="s">
        <v>93</v>
      </c>
      <c r="F58" s="125">
        <v>44290</v>
      </c>
      <c r="G58" s="116">
        <f t="shared" si="2"/>
        <v>22145</v>
      </c>
    </row>
    <row r="59" spans="1:11" ht="12.75" customHeight="1" x14ac:dyDescent="0.25">
      <c r="A59" s="22"/>
      <c r="B59" s="55" t="s">
        <v>103</v>
      </c>
      <c r="C59" s="54"/>
      <c r="D59" s="122"/>
      <c r="E59" s="54"/>
      <c r="F59" s="125"/>
      <c r="G59" s="116" t="s">
        <v>77</v>
      </c>
    </row>
    <row r="60" spans="1:11" ht="12.75" customHeight="1" x14ac:dyDescent="0.25">
      <c r="A60" s="22"/>
      <c r="B60" s="114" t="s">
        <v>104</v>
      </c>
      <c r="C60" s="56" t="s">
        <v>108</v>
      </c>
      <c r="D60" s="56">
        <v>0.5</v>
      </c>
      <c r="E60" s="56" t="s">
        <v>99</v>
      </c>
      <c r="F60" s="125">
        <v>51500</v>
      </c>
      <c r="G60" s="116">
        <f t="shared" si="2"/>
        <v>25750</v>
      </c>
    </row>
    <row r="61" spans="1:11" ht="12.75" customHeight="1" x14ac:dyDescent="0.25">
      <c r="A61" s="22"/>
      <c r="B61" s="57" t="s">
        <v>105</v>
      </c>
      <c r="C61" s="58" t="s">
        <v>108</v>
      </c>
      <c r="D61" s="124">
        <v>0.1</v>
      </c>
      <c r="E61" s="58" t="s">
        <v>106</v>
      </c>
      <c r="F61" s="126">
        <v>278100</v>
      </c>
      <c r="G61" s="116">
        <f t="shared" si="2"/>
        <v>27810</v>
      </c>
    </row>
    <row r="62" spans="1:11" ht="13.5" customHeight="1" x14ac:dyDescent="0.25">
      <c r="A62" s="5"/>
      <c r="B62" s="59" t="s">
        <v>33</v>
      </c>
      <c r="C62" s="60"/>
      <c r="D62" s="60"/>
      <c r="E62" s="60"/>
      <c r="F62" s="61"/>
      <c r="G62" s="127">
        <f>SUM(G49:G61)</f>
        <v>1926765</v>
      </c>
    </row>
    <row r="63" spans="1:11" ht="12" customHeight="1" x14ac:dyDescent="0.25">
      <c r="A63" s="2"/>
      <c r="B63" s="45"/>
      <c r="C63" s="46"/>
      <c r="D63" s="46"/>
      <c r="E63" s="62"/>
      <c r="F63" s="47"/>
      <c r="G63" s="47"/>
    </row>
    <row r="64" spans="1:11" ht="12" customHeight="1" x14ac:dyDescent="0.25">
      <c r="A64" s="5"/>
      <c r="B64" s="34" t="s">
        <v>34</v>
      </c>
      <c r="C64" s="35"/>
      <c r="D64" s="36"/>
      <c r="E64" s="36"/>
      <c r="F64" s="37"/>
      <c r="G64" s="37"/>
    </row>
    <row r="65" spans="1:7" ht="24" customHeight="1" x14ac:dyDescent="0.25">
      <c r="A65" s="5"/>
      <c r="B65" s="48" t="s">
        <v>35</v>
      </c>
      <c r="C65" s="49" t="s">
        <v>29</v>
      </c>
      <c r="D65" s="49" t="s">
        <v>30</v>
      </c>
      <c r="E65" s="48" t="s">
        <v>17</v>
      </c>
      <c r="F65" s="49" t="s">
        <v>18</v>
      </c>
      <c r="G65" s="48" t="s">
        <v>19</v>
      </c>
    </row>
    <row r="66" spans="1:7" ht="15" customHeight="1" x14ac:dyDescent="0.25">
      <c r="A66" s="76"/>
      <c r="B66" s="113" t="s">
        <v>109</v>
      </c>
      <c r="C66" s="54" t="s">
        <v>15</v>
      </c>
      <c r="D66" s="125">
        <v>1</v>
      </c>
      <c r="E66" s="30" t="s">
        <v>114</v>
      </c>
      <c r="F66" s="125">
        <v>4150</v>
      </c>
      <c r="G66" s="125">
        <f>D66*F66</f>
        <v>4150</v>
      </c>
    </row>
    <row r="67" spans="1:7" ht="12.75" customHeight="1" x14ac:dyDescent="0.25">
      <c r="A67" s="22"/>
      <c r="B67" s="11" t="s">
        <v>110</v>
      </c>
      <c r="C67" s="54" t="s">
        <v>15</v>
      </c>
      <c r="D67" s="125">
        <v>590</v>
      </c>
      <c r="E67" s="30" t="s">
        <v>114</v>
      </c>
      <c r="F67" s="125">
        <v>190</v>
      </c>
      <c r="G67" s="125">
        <f>D67*F67</f>
        <v>112100</v>
      </c>
    </row>
    <row r="68" spans="1:7" ht="13.5" customHeight="1" x14ac:dyDescent="0.25">
      <c r="A68" s="5"/>
      <c r="B68" s="63" t="s">
        <v>36</v>
      </c>
      <c r="C68" s="64"/>
      <c r="D68" s="64"/>
      <c r="E68" s="64"/>
      <c r="F68" s="65"/>
      <c r="G68" s="130">
        <f>G66+G67</f>
        <v>116250</v>
      </c>
    </row>
    <row r="69" spans="1:7" ht="12" customHeight="1" x14ac:dyDescent="0.25">
      <c r="A69" s="2"/>
      <c r="B69" s="79"/>
      <c r="C69" s="79"/>
      <c r="D69" s="79"/>
      <c r="E69" s="79"/>
      <c r="F69" s="80"/>
      <c r="G69" s="80"/>
    </row>
    <row r="70" spans="1:7" ht="12" customHeight="1" x14ac:dyDescent="0.25">
      <c r="A70" s="76"/>
      <c r="B70" s="81" t="s">
        <v>37</v>
      </c>
      <c r="C70" s="82"/>
      <c r="D70" s="82"/>
      <c r="E70" s="82"/>
      <c r="F70" s="82"/>
      <c r="G70" s="83">
        <f>G25+G30+G45+G62+G68</f>
        <v>4178015</v>
      </c>
    </row>
    <row r="71" spans="1:7" ht="12" customHeight="1" x14ac:dyDescent="0.25">
      <c r="A71" s="76"/>
      <c r="B71" s="84" t="s">
        <v>38</v>
      </c>
      <c r="C71" s="67"/>
      <c r="D71" s="67"/>
      <c r="E71" s="67"/>
      <c r="F71" s="67"/>
      <c r="G71" s="85">
        <f>G70*0.05</f>
        <v>208900.75</v>
      </c>
    </row>
    <row r="72" spans="1:7" ht="12" customHeight="1" x14ac:dyDescent="0.25">
      <c r="A72" s="76"/>
      <c r="B72" s="86" t="s">
        <v>39</v>
      </c>
      <c r="C72" s="66"/>
      <c r="D72" s="66"/>
      <c r="E72" s="66"/>
      <c r="F72" s="66"/>
      <c r="G72" s="87">
        <f>G71+G70</f>
        <v>4386915.75</v>
      </c>
    </row>
    <row r="73" spans="1:7" ht="12" customHeight="1" x14ac:dyDescent="0.25">
      <c r="A73" s="76"/>
      <c r="B73" s="84" t="s">
        <v>40</v>
      </c>
      <c r="C73" s="67"/>
      <c r="D73" s="67"/>
      <c r="E73" s="67"/>
      <c r="F73" s="67"/>
      <c r="G73" s="85">
        <f>G12</f>
        <v>8410000</v>
      </c>
    </row>
    <row r="74" spans="1:7" ht="12" customHeight="1" x14ac:dyDescent="0.25">
      <c r="A74" s="76"/>
      <c r="B74" s="88" t="s">
        <v>41</v>
      </c>
      <c r="C74" s="89"/>
      <c r="D74" s="89"/>
      <c r="E74" s="89"/>
      <c r="F74" s="89"/>
      <c r="G74" s="90">
        <f>G73-G72</f>
        <v>4023084.25</v>
      </c>
    </row>
    <row r="75" spans="1:7" ht="12" customHeight="1" x14ac:dyDescent="0.25">
      <c r="A75" s="76"/>
      <c r="B75" s="77" t="s">
        <v>42</v>
      </c>
      <c r="C75" s="78"/>
      <c r="D75" s="78"/>
      <c r="E75" s="78"/>
      <c r="F75" s="78"/>
      <c r="G75" s="73"/>
    </row>
    <row r="76" spans="1:7" ht="12.75" customHeight="1" thickBot="1" x14ac:dyDescent="0.3">
      <c r="A76" s="76"/>
      <c r="B76" s="91"/>
      <c r="C76" s="78"/>
      <c r="D76" s="78"/>
      <c r="E76" s="78"/>
      <c r="F76" s="78"/>
      <c r="G76" s="73"/>
    </row>
    <row r="77" spans="1:7" ht="12" customHeight="1" x14ac:dyDescent="0.25">
      <c r="A77" s="76"/>
      <c r="B77" s="100" t="s">
        <v>43</v>
      </c>
      <c r="C77" s="101"/>
      <c r="D77" s="101"/>
      <c r="E77" s="101"/>
      <c r="F77" s="102"/>
      <c r="G77" s="73"/>
    </row>
    <row r="78" spans="1:7" ht="12" customHeight="1" x14ac:dyDescent="0.25">
      <c r="A78" s="76"/>
      <c r="B78" s="103" t="s">
        <v>44</v>
      </c>
      <c r="C78" s="75"/>
      <c r="D78" s="75"/>
      <c r="E78" s="75"/>
      <c r="F78" s="104"/>
      <c r="G78" s="73"/>
    </row>
    <row r="79" spans="1:7" ht="12" customHeight="1" x14ac:dyDescent="0.25">
      <c r="A79" s="76"/>
      <c r="B79" s="103" t="s">
        <v>45</v>
      </c>
      <c r="C79" s="75"/>
      <c r="D79" s="75"/>
      <c r="E79" s="75"/>
      <c r="F79" s="104"/>
      <c r="G79" s="73"/>
    </row>
    <row r="80" spans="1:7" ht="12" customHeight="1" x14ac:dyDescent="0.25">
      <c r="A80" s="76"/>
      <c r="B80" s="103" t="s">
        <v>46</v>
      </c>
      <c r="C80" s="75"/>
      <c r="D80" s="75"/>
      <c r="E80" s="75"/>
      <c r="F80" s="104"/>
      <c r="G80" s="73"/>
    </row>
    <row r="81" spans="1:7" ht="12" customHeight="1" x14ac:dyDescent="0.25">
      <c r="A81" s="76"/>
      <c r="B81" s="103" t="s">
        <v>47</v>
      </c>
      <c r="C81" s="75"/>
      <c r="D81" s="75"/>
      <c r="E81" s="75"/>
      <c r="F81" s="104"/>
      <c r="G81" s="73"/>
    </row>
    <row r="82" spans="1:7" ht="12" customHeight="1" x14ac:dyDescent="0.25">
      <c r="A82" s="76"/>
      <c r="B82" s="103" t="s">
        <v>48</v>
      </c>
      <c r="C82" s="75"/>
      <c r="D82" s="75"/>
      <c r="E82" s="75"/>
      <c r="F82" s="104"/>
      <c r="G82" s="73"/>
    </row>
    <row r="83" spans="1:7" ht="12.75" customHeight="1" thickBot="1" x14ac:dyDescent="0.3">
      <c r="A83" s="76"/>
      <c r="B83" s="105" t="s">
        <v>49</v>
      </c>
      <c r="C83" s="106"/>
      <c r="D83" s="106"/>
      <c r="E83" s="106"/>
      <c r="F83" s="107"/>
      <c r="G83" s="73"/>
    </row>
    <row r="84" spans="1:7" ht="12.75" customHeight="1" thickBot="1" x14ac:dyDescent="0.3">
      <c r="A84" s="76"/>
      <c r="B84" s="98"/>
      <c r="C84" s="75"/>
      <c r="D84" s="75"/>
      <c r="E84" s="75"/>
      <c r="F84" s="75"/>
      <c r="G84" s="73"/>
    </row>
    <row r="85" spans="1:7" ht="15" customHeight="1" thickBot="1" x14ac:dyDescent="0.3">
      <c r="A85" s="76"/>
      <c r="B85" s="152" t="s">
        <v>50</v>
      </c>
      <c r="C85" s="153"/>
      <c r="D85" s="134"/>
      <c r="E85" s="68"/>
      <c r="F85" s="68"/>
      <c r="G85" s="73"/>
    </row>
    <row r="86" spans="1:7" ht="12" customHeight="1" x14ac:dyDescent="0.25">
      <c r="A86" s="76"/>
      <c r="B86" s="131" t="s">
        <v>35</v>
      </c>
      <c r="C86" s="132" t="s">
        <v>51</v>
      </c>
      <c r="D86" s="133" t="s">
        <v>52</v>
      </c>
      <c r="E86" s="68"/>
      <c r="F86" s="68"/>
      <c r="G86" s="73"/>
    </row>
    <row r="87" spans="1:7" ht="12" customHeight="1" x14ac:dyDescent="0.25">
      <c r="A87" s="76"/>
      <c r="B87" s="93" t="s">
        <v>53</v>
      </c>
      <c r="C87" s="69">
        <f>G25</f>
        <v>1350000</v>
      </c>
      <c r="D87" s="94">
        <f>(C87/C93)</f>
        <v>0.30773328619315288</v>
      </c>
      <c r="E87" s="68"/>
      <c r="F87" s="68"/>
      <c r="G87" s="73"/>
    </row>
    <row r="88" spans="1:7" ht="12" customHeight="1" x14ac:dyDescent="0.25">
      <c r="A88" s="76"/>
      <c r="B88" s="93" t="s">
        <v>54</v>
      </c>
      <c r="C88" s="70">
        <v>0</v>
      </c>
      <c r="D88" s="94">
        <v>0</v>
      </c>
      <c r="E88" s="68"/>
      <c r="F88" s="68"/>
      <c r="G88" s="73"/>
    </row>
    <row r="89" spans="1:7" ht="12" customHeight="1" x14ac:dyDescent="0.25">
      <c r="A89" s="76"/>
      <c r="B89" s="93" t="s">
        <v>55</v>
      </c>
      <c r="C89" s="69">
        <f>G45</f>
        <v>785000</v>
      </c>
      <c r="D89" s="94">
        <f>(C89/C93)</f>
        <v>0.17894120715675929</v>
      </c>
      <c r="E89" s="68"/>
      <c r="F89" s="68"/>
      <c r="G89" s="73"/>
    </row>
    <row r="90" spans="1:7" ht="12" customHeight="1" x14ac:dyDescent="0.25">
      <c r="A90" s="76"/>
      <c r="B90" s="93" t="s">
        <v>28</v>
      </c>
      <c r="C90" s="69">
        <f>G62</f>
        <v>1926765</v>
      </c>
      <c r="D90" s="94">
        <f>(C90/C93)</f>
        <v>0.43920720383107426</v>
      </c>
      <c r="E90" s="68"/>
      <c r="F90" s="68"/>
      <c r="G90" s="73"/>
    </row>
    <row r="91" spans="1:7" ht="12" customHeight="1" x14ac:dyDescent="0.25">
      <c r="A91" s="76"/>
      <c r="B91" s="93" t="s">
        <v>56</v>
      </c>
      <c r="C91" s="71">
        <f>G68</f>
        <v>116250</v>
      </c>
      <c r="D91" s="94">
        <f>(C91/C93)</f>
        <v>2.6499255199965946E-2</v>
      </c>
      <c r="E91" s="72"/>
      <c r="F91" s="72"/>
      <c r="G91" s="73"/>
    </row>
    <row r="92" spans="1:7" ht="12" customHeight="1" x14ac:dyDescent="0.25">
      <c r="A92" s="76"/>
      <c r="B92" s="93" t="s">
        <v>57</v>
      </c>
      <c r="C92" s="71">
        <f>G71</f>
        <v>208900.75</v>
      </c>
      <c r="D92" s="94">
        <f>(C92/C93)</f>
        <v>4.7619047619047616E-2</v>
      </c>
      <c r="E92" s="72"/>
      <c r="F92" s="72"/>
      <c r="G92" s="73"/>
    </row>
    <row r="93" spans="1:7" ht="12.75" customHeight="1" thickBot="1" x14ac:dyDescent="0.3">
      <c r="A93" s="76"/>
      <c r="B93" s="95" t="s">
        <v>58</v>
      </c>
      <c r="C93" s="96">
        <f>SUM(C87:C92)</f>
        <v>4386915.75</v>
      </c>
      <c r="D93" s="97">
        <f>SUM(D87:D92)</f>
        <v>1</v>
      </c>
      <c r="E93" s="72"/>
      <c r="F93" s="72"/>
      <c r="G93" s="73"/>
    </row>
    <row r="94" spans="1:7" ht="12" customHeight="1" x14ac:dyDescent="0.25">
      <c r="A94" s="76"/>
      <c r="B94" s="91"/>
      <c r="C94" s="78"/>
      <c r="D94" s="78"/>
      <c r="E94" s="78"/>
      <c r="F94" s="78"/>
      <c r="G94" s="73"/>
    </row>
    <row r="95" spans="1:7" ht="12.75" customHeight="1" thickBot="1" x14ac:dyDescent="0.3">
      <c r="A95" s="76"/>
      <c r="B95" s="92"/>
      <c r="C95" s="78"/>
      <c r="D95" s="78"/>
      <c r="E95" s="78"/>
      <c r="F95" s="78"/>
      <c r="G95" s="73"/>
    </row>
    <row r="96" spans="1:7" ht="12" customHeight="1" thickBot="1" x14ac:dyDescent="0.3">
      <c r="A96" s="76"/>
      <c r="B96" s="149" t="s">
        <v>111</v>
      </c>
      <c r="C96" s="150"/>
      <c r="D96" s="150"/>
      <c r="E96" s="151"/>
      <c r="F96" s="72"/>
      <c r="G96" s="73"/>
    </row>
    <row r="97" spans="1:7" ht="12" customHeight="1" x14ac:dyDescent="0.25">
      <c r="A97" s="76"/>
      <c r="B97" s="109" t="s">
        <v>112</v>
      </c>
      <c r="C97" s="135">
        <v>26000</v>
      </c>
      <c r="D97" s="135">
        <f>G9</f>
        <v>29000</v>
      </c>
      <c r="E97" s="135">
        <v>32000</v>
      </c>
      <c r="F97" s="108"/>
      <c r="G97" s="74"/>
    </row>
    <row r="98" spans="1:7" ht="12.75" customHeight="1" thickBot="1" x14ac:dyDescent="0.3">
      <c r="A98" s="76"/>
      <c r="B98" s="95" t="s">
        <v>113</v>
      </c>
      <c r="C98" s="96">
        <f>(G72/C97)</f>
        <v>168.72752884615386</v>
      </c>
      <c r="D98" s="96">
        <f>(G72/D97)</f>
        <v>151.27295689655173</v>
      </c>
      <c r="E98" s="110">
        <f>(G72/E97)</f>
        <v>137.0911171875</v>
      </c>
      <c r="F98" s="108"/>
      <c r="G98" s="74"/>
    </row>
    <row r="99" spans="1:7" ht="15.6" customHeight="1" x14ac:dyDescent="0.25">
      <c r="A99" s="76"/>
      <c r="B99" s="99" t="s">
        <v>59</v>
      </c>
      <c r="C99" s="75"/>
      <c r="D99" s="75"/>
      <c r="E99" s="75"/>
      <c r="F99" s="75"/>
      <c r="G99" s="75"/>
    </row>
  </sheetData>
  <mergeCells count="9">
    <mergeCell ref="E9:F9"/>
    <mergeCell ref="E14:F14"/>
    <mergeCell ref="E15:F15"/>
    <mergeCell ref="B17:G17"/>
    <mergeCell ref="B96:E96"/>
    <mergeCell ref="B85:C85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TEMPRANA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Alvarez Pizarro Juan Pablo</cp:lastModifiedBy>
  <dcterms:created xsi:type="dcterms:W3CDTF">2020-11-27T12:49:26Z</dcterms:created>
  <dcterms:modified xsi:type="dcterms:W3CDTF">2021-03-17T18:52:49Z</dcterms:modified>
</cp:coreProperties>
</file>