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Angol\"/>
    </mc:Choice>
  </mc:AlternateContent>
  <bookViews>
    <workbookView xWindow="0" yWindow="0" windowWidth="20490" windowHeight="7155"/>
  </bookViews>
  <sheets>
    <sheet name="POROTO VERDE INVERNADE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G52" i="1" l="1"/>
  <c r="G49" i="1"/>
  <c r="G43" i="1"/>
  <c r="G32" i="1"/>
  <c r="G24" i="1"/>
  <c r="G25" i="1"/>
  <c r="G23" i="1"/>
  <c r="G26" i="1"/>
  <c r="G33" i="1" l="1"/>
  <c r="C83" i="1"/>
  <c r="G57" i="1"/>
  <c r="G58" i="1" s="1"/>
  <c r="G51" i="1"/>
  <c r="G46" i="1"/>
  <c r="G45" i="1"/>
  <c r="G38" i="1"/>
  <c r="G37" i="1"/>
  <c r="G22" i="1"/>
  <c r="G21" i="1"/>
  <c r="G12" i="1"/>
  <c r="G63" i="1" s="1"/>
  <c r="D80" i="1" l="1"/>
  <c r="D78" i="1"/>
  <c r="G53" i="1"/>
  <c r="D77" i="1"/>
  <c r="D81" i="1"/>
  <c r="D82" i="1"/>
  <c r="G27" i="1"/>
  <c r="D79" i="1"/>
  <c r="G39" i="1"/>
  <c r="G60" i="1" l="1"/>
  <c r="G61" i="1" s="1"/>
  <c r="D83" i="1"/>
  <c r="G62" i="1" l="1"/>
  <c r="E87" i="1" l="1"/>
  <c r="D87" i="1"/>
  <c r="C87" i="1"/>
  <c r="G64" i="1"/>
</calcChain>
</file>

<file path=xl/sharedStrings.xml><?xml version="1.0" encoding="utf-8"?>
<sst xmlns="http://schemas.openxmlformats.org/spreadsheetml/2006/main" count="149" uniqueCount="114">
  <si>
    <t>RUBRO O CULTIVO</t>
  </si>
  <si>
    <t>Poroto bajo plastico</t>
  </si>
  <si>
    <t>RENDIMIENTO (kg/ha)</t>
  </si>
  <si>
    <t>VARIEDAD</t>
  </si>
  <si>
    <t>Poroto Sofia</t>
  </si>
  <si>
    <t>FECHA ESTIMADA  PRECIO VENTA</t>
  </si>
  <si>
    <t>Diciembre-Mazo</t>
  </si>
  <si>
    <t>NIVEL TECNOLÓGICO</t>
  </si>
  <si>
    <t>Medio</t>
  </si>
  <si>
    <t>PRECIO ESPERADO ($/kg)</t>
  </si>
  <si>
    <t>REGIÓN</t>
  </si>
  <si>
    <t xml:space="preserve">Araucania </t>
  </si>
  <si>
    <t>INGRESO ESPERADO, con IVA ($)</t>
  </si>
  <si>
    <t>AGENCIA DE ÁREA</t>
  </si>
  <si>
    <t>Angol</t>
  </si>
  <si>
    <t>DESTINO PRODUCCION</t>
  </si>
  <si>
    <t>Consumo regional y zona sur</t>
  </si>
  <si>
    <t>COMUNA/LOCALIDAD</t>
  </si>
  <si>
    <t>Renaico, sectores de valle</t>
  </si>
  <si>
    <t>FECHA DE COSECHA</t>
  </si>
  <si>
    <t>Diciembre-Marzo</t>
  </si>
  <si>
    <t>FECHA PRECIO INSUMOS</t>
  </si>
  <si>
    <t>CONTINGENCIA</t>
  </si>
  <si>
    <t xml:space="preserve">Temporales - Heladas 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</si>
  <si>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</si>
  <si>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</si>
  <si>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</si>
  <si>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</si>
  <si>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</si>
  <si>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</si>
  <si>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</si>
  <si>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</si>
  <si>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Aplicación agroquimicos </t>
  </si>
  <si>
    <t>JH</t>
  </si>
  <si>
    <t>Octubre-Marzo</t>
  </si>
  <si>
    <t>Siembra</t>
  </si>
  <si>
    <t xml:space="preserve">Agosto -Septiembre </t>
  </si>
  <si>
    <t xml:space="preserve">Conduccion de plantas </t>
  </si>
  <si>
    <t>Septiembre</t>
  </si>
  <si>
    <t xml:space="preserve">Control Malezas </t>
  </si>
  <si>
    <t>Septiembre - enero</t>
  </si>
  <si>
    <t xml:space="preserve">Riegos </t>
  </si>
  <si>
    <t>Septiembre - Febrero</t>
  </si>
  <si>
    <t xml:space="preserve">Cosecha y selección </t>
  </si>
  <si>
    <t>Diciembre - marzo</t>
  </si>
  <si>
    <t>Subtotal Jornadas Hombre</t>
  </si>
  <si>
    <t>JORNADAS ANIMAL</t>
  </si>
  <si>
    <t>Surcado</t>
  </si>
  <si>
    <t>JA</t>
  </si>
  <si>
    <t>Noviembre- diciembre</t>
  </si>
  <si>
    <t>Aporcado</t>
  </si>
  <si>
    <t>Subtotal Jornadas Animal</t>
  </si>
  <si>
    <t>MAQUINARIA</t>
  </si>
  <si>
    <t xml:space="preserve">Motocultivador </t>
  </si>
  <si>
    <t>JM</t>
  </si>
  <si>
    <t xml:space="preserve">agosto </t>
  </si>
  <si>
    <t>Vibrocultivador</t>
  </si>
  <si>
    <t>agosto-septiembre</t>
  </si>
  <si>
    <t>Subtotal Costo Maquinaria</t>
  </si>
  <si>
    <t>INSUMOS</t>
  </si>
  <si>
    <t>Insumos</t>
  </si>
  <si>
    <t>Unidad (Kg/l/u)</t>
  </si>
  <si>
    <t>Cantidad (Kg/l/u)</t>
  </si>
  <si>
    <t xml:space="preserve">Semilla </t>
  </si>
  <si>
    <t>kilos</t>
  </si>
  <si>
    <t>Agosto - septirmbre</t>
  </si>
  <si>
    <t>FERTILIZANTES</t>
  </si>
  <si>
    <t>NPK (7-27-11)</t>
  </si>
  <si>
    <t>Kg</t>
  </si>
  <si>
    <t>Octubre</t>
  </si>
  <si>
    <t>Salitre potasico (3 Aplic)</t>
  </si>
  <si>
    <t>kg</t>
  </si>
  <si>
    <t>Octubre-Noviembre</t>
  </si>
  <si>
    <t>Fungicidas</t>
  </si>
  <si>
    <t>Phyton</t>
  </si>
  <si>
    <t>Lt.</t>
  </si>
  <si>
    <t>diciembre- marzo</t>
  </si>
  <si>
    <t>Metalaxil mz</t>
  </si>
  <si>
    <t>noviembre-enero</t>
  </si>
  <si>
    <t>INSECTICIDAS</t>
  </si>
  <si>
    <t>Vertimec</t>
  </si>
  <si>
    <t>Lorsban</t>
  </si>
  <si>
    <t>Subtotal Insumos</t>
  </si>
  <si>
    <t>OTROS</t>
  </si>
  <si>
    <t>Item</t>
  </si>
  <si>
    <t>Alambre,  postes, Envase, cinta gareta, energia para riego</t>
  </si>
  <si>
    <t>Agosto-Marzo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</si>
  <si>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</si>
  <si>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</si>
  <si>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</si>
  <si>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</si>
  <si>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</si>
  <si>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</si>
  <si>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</si>
  <si>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</si>
  <si>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</si>
  <si>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</si>
  <si>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</si>
  <si>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</si>
  <si>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</si>
  <si>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</si>
  <si>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</si>
  <si>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</si>
  <si>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</si>
  <si>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</si>
  <si>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</si>
  <si>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</si>
  <si>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</si>
  <si>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</si>
  <si>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</si>
  <si>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</si>
  <si>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(kilos/ha)</t>
  </si>
  <si>
    <t>Costo unitario ($/kilo) (*)</t>
  </si>
  <si>
    <t>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</si>
</sst>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indexed="9"/>
      <name val="Calibri"/>
    </font>
    <font>
      <sz val="9"/>
      <color indexed="8"/>
      <name val="Calibri"/>
    </font>
    <font>
      <sz val="9"/>
      <color indexed="9"/>
      <name val="Calibri"/>
    </font>
    <font>
      <b/>
      <i/>
      <sz val="9"/>
      <color indexed="9"/>
      <name val="Calibri"/>
    </font>
    <font>
      <b/>
      <sz val="9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7" fillId="6" borderId="18" xfId="0" applyFont="1" applyFill="1" applyBorder="1" applyAlignment="1"/>
    <xf numFmtId="49" fontId="5" fillId="7" borderId="19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165" fontId="5" fillId="2" borderId="5" xfId="0" applyNumberFormat="1" applyFont="1" applyFill="1" applyBorder="1" applyAlignment="1">
      <alignment vertical="center"/>
    </xf>
    <xf numFmtId="0" fontId="2" fillId="6" borderId="18" xfId="0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0" fontId="7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49" fontId="5" fillId="7" borderId="29" xfId="0" applyNumberFormat="1" applyFont="1" applyFill="1" applyBorder="1" applyAlignment="1">
      <alignment vertical="center"/>
    </xf>
    <xf numFmtId="49" fontId="7" fillId="7" borderId="30" xfId="0" applyNumberFormat="1" applyFont="1" applyFill="1" applyBorder="1" applyAlignment="1"/>
    <xf numFmtId="49" fontId="5" fillId="2" borderId="31" xfId="0" applyNumberFormat="1" applyFont="1" applyFill="1" applyBorder="1" applyAlignment="1">
      <alignment vertical="center"/>
    </xf>
    <xf numFmtId="9" fontId="7" fillId="2" borderId="32" xfId="0" applyNumberFormat="1" applyFont="1" applyFill="1" applyBorder="1" applyAlignment="1"/>
    <xf numFmtId="49" fontId="5" fillId="7" borderId="33" xfId="0" applyNumberFormat="1" applyFont="1" applyFill="1" applyBorder="1" applyAlignment="1">
      <alignment vertical="center"/>
    </xf>
    <xf numFmtId="165" fontId="5" fillId="7" borderId="34" xfId="0" applyNumberFormat="1" applyFont="1" applyFill="1" applyBorder="1" applyAlignment="1">
      <alignment vertical="center"/>
    </xf>
    <xf numFmtId="9" fontId="5" fillId="7" borderId="35" xfId="0" applyNumberFormat="1" applyFont="1" applyFill="1" applyBorder="1" applyAlignment="1">
      <alignment vertical="center"/>
    </xf>
    <xf numFmtId="0" fontId="7" fillId="8" borderId="38" xfId="0" applyFont="1" applyFill="1" applyBorder="1" applyAlignment="1"/>
    <xf numFmtId="0" fontId="7" fillId="2" borderId="18" xfId="0" applyFont="1" applyFill="1" applyBorder="1" applyAlignment="1">
      <alignment vertical="center"/>
    </xf>
    <xf numFmtId="49" fontId="5" fillId="2" borderId="39" xfId="0" applyNumberFormat="1" applyFont="1" applyFill="1" applyBorder="1" applyAlignment="1">
      <alignment vertical="center"/>
    </xf>
    <xf numFmtId="0" fontId="7" fillId="2" borderId="40" xfId="0" applyFont="1" applyFill="1" applyBorder="1" applyAlignment="1"/>
    <xf numFmtId="0" fontId="7" fillId="2" borderId="41" xfId="0" applyFont="1" applyFill="1" applyBorder="1" applyAlignment="1"/>
    <xf numFmtId="49" fontId="7" fillId="2" borderId="42" xfId="0" applyNumberFormat="1" applyFont="1" applyFill="1" applyBorder="1" applyAlignment="1">
      <alignment vertical="center"/>
    </xf>
    <xf numFmtId="0" fontId="7" fillId="2" borderId="43" xfId="0" applyFont="1" applyFill="1" applyBorder="1" applyAlignment="1"/>
    <xf numFmtId="49" fontId="7" fillId="2" borderId="44" xfId="0" applyNumberFormat="1" applyFont="1" applyFill="1" applyBorder="1" applyAlignment="1">
      <alignment vertical="center"/>
    </xf>
    <xf numFmtId="0" fontId="7" fillId="2" borderId="45" xfId="0" applyFont="1" applyFill="1" applyBorder="1" applyAlignment="1"/>
    <xf numFmtId="0" fontId="7" fillId="2" borderId="46" xfId="0" applyFont="1" applyFill="1" applyBorder="1" applyAlignment="1"/>
    <xf numFmtId="0" fontId="0" fillId="0" borderId="18" xfId="0" applyNumberFormat="1" applyFont="1" applyBorder="1" applyAlignment="1"/>
    <xf numFmtId="43" fontId="0" fillId="0" borderId="0" xfId="0" applyNumberFormat="1" applyFont="1" applyAlignment="1"/>
    <xf numFmtId="3" fontId="0" fillId="0" borderId="0" xfId="0" applyNumberFormat="1" applyFont="1" applyAlignment="1"/>
    <xf numFmtId="0" fontId="2" fillId="8" borderId="50" xfId="0" applyFont="1" applyFill="1" applyBorder="1" applyAlignment="1">
      <alignment vertical="center"/>
    </xf>
    <xf numFmtId="49" fontId="8" fillId="8" borderId="18" xfId="0" applyNumberFormat="1" applyFont="1" applyFill="1" applyBorder="1" applyAlignment="1">
      <alignment vertical="center"/>
    </xf>
    <xf numFmtId="0" fontId="2" fillId="8" borderId="18" xfId="0" applyFont="1" applyFill="1" applyBorder="1" applyAlignment="1">
      <alignment vertical="center"/>
    </xf>
    <xf numFmtId="0" fontId="2" fillId="8" borderId="51" xfId="0" applyFont="1" applyFill="1" applyBorder="1" applyAlignment="1">
      <alignment vertical="center"/>
    </xf>
    <xf numFmtId="49" fontId="5" fillId="7" borderId="52" xfId="0" applyNumberFormat="1" applyFont="1" applyFill="1" applyBorder="1" applyAlignment="1">
      <alignment vertical="center"/>
    </xf>
    <xf numFmtId="165" fontId="5" fillId="7" borderId="34" xfId="0" applyNumberFormat="1" applyFont="1" applyFill="1" applyBorder="1" applyAlignment="1">
      <alignment horizontal="center" vertical="center"/>
    </xf>
    <xf numFmtId="0" fontId="0" fillId="9" borderId="0" xfId="0" applyNumberFormat="1" applyFont="1" applyFill="1" applyAlignment="1"/>
    <xf numFmtId="0" fontId="10" fillId="2" borderId="6" xfId="0" applyFont="1" applyFill="1" applyBorder="1" applyAlignment="1"/>
    <xf numFmtId="3" fontId="10" fillId="2" borderId="5" xfId="0" applyNumberFormat="1" applyFont="1" applyFill="1" applyBorder="1" applyAlignment="1"/>
    <xf numFmtId="49" fontId="10" fillId="2" borderId="5" xfId="0" applyNumberFormat="1" applyFont="1" applyFill="1" applyBorder="1" applyAlignment="1"/>
    <xf numFmtId="0" fontId="10" fillId="2" borderId="5" xfId="0" applyFont="1" applyFill="1" applyBorder="1" applyAlignment="1"/>
    <xf numFmtId="14" fontId="10" fillId="2" borderId="7" xfId="0" applyNumberFormat="1" applyFont="1" applyFill="1" applyBorder="1" applyAlignment="1"/>
    <xf numFmtId="0" fontId="10" fillId="2" borderId="3" xfId="0" applyFont="1" applyFill="1" applyBorder="1" applyAlignment="1"/>
    <xf numFmtId="0" fontId="10" fillId="2" borderId="7" xfId="0" applyFont="1" applyFill="1" applyBorder="1" applyAlignment="1"/>
    <xf numFmtId="0" fontId="10" fillId="2" borderId="9" xfId="0" applyFont="1" applyFill="1" applyBorder="1" applyAlignment="1"/>
    <xf numFmtId="0" fontId="10" fillId="2" borderId="10" xfId="0" applyFont="1" applyFill="1" applyBorder="1" applyAlignment="1"/>
    <xf numFmtId="49" fontId="9" fillId="5" borderId="11" xfId="0" applyNumberFormat="1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wrapText="1"/>
    </xf>
    <xf numFmtId="0" fontId="10" fillId="2" borderId="5" xfId="0" applyNumberFormat="1" applyFont="1" applyFill="1" applyBorder="1" applyAlignment="1">
      <alignment wrapText="1"/>
    </xf>
    <xf numFmtId="49" fontId="11" fillId="3" borderId="5" xfId="0" applyNumberFormat="1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3" fontId="11" fillId="3" borderId="5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/>
    <xf numFmtId="49" fontId="9" fillId="5" borderId="13" xfId="0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49" fontId="11" fillId="3" borderId="13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0" fontId="10" fillId="2" borderId="15" xfId="0" applyFont="1" applyFill="1" applyBorder="1" applyAlignment="1"/>
    <xf numFmtId="0" fontId="10" fillId="2" borderId="16" xfId="0" applyFont="1" applyFill="1" applyBorder="1" applyAlignment="1"/>
    <xf numFmtId="3" fontId="10" fillId="2" borderId="16" xfId="0" applyNumberFormat="1" applyFont="1" applyFill="1" applyBorder="1" applyAlignment="1"/>
    <xf numFmtId="3" fontId="10" fillId="2" borderId="2" xfId="0" applyNumberFormat="1" applyFont="1" applyFill="1" applyBorder="1" applyAlignment="1">
      <alignment vertical="center"/>
    </xf>
    <xf numFmtId="49" fontId="13" fillId="2" borderId="5" xfId="0" applyNumberFormat="1" applyFont="1" applyFill="1" applyBorder="1" applyAlignment="1"/>
    <xf numFmtId="0" fontId="10" fillId="2" borderId="5" xfId="0" applyNumberFormat="1" applyFont="1" applyFill="1" applyBorder="1" applyAlignment="1"/>
    <xf numFmtId="49" fontId="10" fillId="2" borderId="47" xfId="0" applyNumberFormat="1" applyFont="1" applyFill="1" applyBorder="1" applyAlignment="1"/>
    <xf numFmtId="0" fontId="10" fillId="2" borderId="47" xfId="0" applyNumberFormat="1" applyFont="1" applyFill="1" applyBorder="1" applyAlignment="1"/>
    <xf numFmtId="3" fontId="10" fillId="2" borderId="47" xfId="0" applyNumberFormat="1" applyFont="1" applyFill="1" applyBorder="1" applyAlignment="1"/>
    <xf numFmtId="49" fontId="10" fillId="2" borderId="48" xfId="0" applyNumberFormat="1" applyFont="1" applyFill="1" applyBorder="1" applyAlignment="1">
      <alignment wrapText="1"/>
    </xf>
    <xf numFmtId="3" fontId="10" fillId="2" borderId="48" xfId="0" applyNumberFormat="1" applyFont="1" applyFill="1" applyBorder="1" applyAlignment="1">
      <alignment wrapText="1"/>
    </xf>
    <xf numFmtId="49" fontId="11" fillId="3" borderId="49" xfId="0" applyNumberFormat="1" applyFont="1" applyFill="1" applyBorder="1" applyAlignment="1">
      <alignment vertical="center"/>
    </xf>
    <xf numFmtId="3" fontId="11" fillId="3" borderId="49" xfId="0" applyNumberFormat="1" applyFont="1" applyFill="1" applyBorder="1" applyAlignment="1">
      <alignment vertical="center"/>
    </xf>
    <xf numFmtId="49" fontId="11" fillId="3" borderId="17" xfId="0" applyNumberFormat="1" applyFont="1" applyFill="1" applyBorder="1" applyAlignment="1">
      <alignment vertical="center"/>
    </xf>
    <xf numFmtId="0" fontId="10" fillId="2" borderId="21" xfId="0" applyFont="1" applyFill="1" applyBorder="1" applyAlignment="1"/>
    <xf numFmtId="3" fontId="10" fillId="2" borderId="21" xfId="0" applyNumberFormat="1" applyFont="1" applyFill="1" applyBorder="1" applyAlignment="1"/>
    <xf numFmtId="49" fontId="9" fillId="5" borderId="22" xfId="0" applyNumberFormat="1" applyFont="1" applyFill="1" applyBorder="1" applyAlignment="1">
      <alignment vertical="center"/>
    </xf>
    <xf numFmtId="0" fontId="9" fillId="5" borderId="23" xfId="0" applyFont="1" applyFill="1" applyBorder="1" applyAlignment="1">
      <alignment vertical="center"/>
    </xf>
    <xf numFmtId="164" fontId="9" fillId="5" borderId="24" xfId="0" applyNumberFormat="1" applyFont="1" applyFill="1" applyBorder="1" applyAlignment="1">
      <alignment vertical="center"/>
    </xf>
    <xf numFmtId="49" fontId="9" fillId="3" borderId="25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164" fontId="9" fillId="3" borderId="26" xfId="0" applyNumberFormat="1" applyFont="1" applyFill="1" applyBorder="1" applyAlignment="1">
      <alignment vertical="center"/>
    </xf>
    <xf numFmtId="49" fontId="9" fillId="5" borderId="25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164" fontId="9" fillId="5" borderId="26" xfId="0" applyNumberFormat="1" applyFont="1" applyFill="1" applyBorder="1" applyAlignment="1">
      <alignment vertical="center"/>
    </xf>
    <xf numFmtId="49" fontId="9" fillId="5" borderId="27" xfId="0" applyNumberFormat="1" applyFont="1" applyFill="1" applyBorder="1" applyAlignment="1">
      <alignment vertical="center"/>
    </xf>
    <xf numFmtId="0" fontId="9" fillId="5" borderId="28" xfId="0" applyFont="1" applyFill="1" applyBorder="1" applyAlignment="1">
      <alignment vertical="center"/>
    </xf>
    <xf numFmtId="164" fontId="9" fillId="5" borderId="28" xfId="0" applyNumberFormat="1" applyFont="1" applyFill="1" applyBorder="1" applyAlignment="1">
      <alignment vertical="center"/>
    </xf>
    <xf numFmtId="49" fontId="8" fillId="8" borderId="36" xfId="0" applyNumberFormat="1" applyFont="1" applyFill="1" applyBorder="1" applyAlignment="1">
      <alignment vertical="center"/>
    </xf>
    <xf numFmtId="0" fontId="5" fillId="8" borderId="37" xfId="0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49" fontId="10" fillId="2" borderId="5" xfId="0" applyNumberFormat="1" applyFont="1" applyFill="1" applyBorder="1" applyAlignment="1"/>
    <xf numFmtId="0" fontId="10" fillId="2" borderId="5" xfId="0" applyFont="1" applyFill="1" applyBorder="1" applyAlignment="1"/>
    <xf numFmtId="0" fontId="0" fillId="2" borderId="57" xfId="0" applyFont="1" applyFill="1" applyBorder="1" applyAlignment="1"/>
    <xf numFmtId="0" fontId="10" fillId="2" borderId="58" xfId="0" applyFont="1" applyFill="1" applyBorder="1" applyAlignment="1">
      <alignment wrapText="1"/>
    </xf>
    <xf numFmtId="49" fontId="9" fillId="3" borderId="48" xfId="0" applyNumberFormat="1" applyFont="1" applyFill="1" applyBorder="1" applyAlignment="1">
      <alignment vertical="center" wrapText="1"/>
    </xf>
    <xf numFmtId="49" fontId="10" fillId="2" borderId="48" xfId="0" applyNumberFormat="1" applyFont="1" applyFill="1" applyBorder="1" applyAlignment="1">
      <alignment vertical="center" wrapText="1"/>
    </xf>
    <xf numFmtId="49" fontId="10" fillId="2" borderId="56" xfId="0" applyNumberFormat="1" applyFont="1" applyFill="1" applyBorder="1" applyAlignment="1">
      <alignment horizontal="left"/>
    </xf>
    <xf numFmtId="3" fontId="10" fillId="2" borderId="5" xfId="0" applyNumberFormat="1" applyFont="1" applyFill="1" applyBorder="1" applyAlignment="1">
      <alignment horizontal="left"/>
    </xf>
    <xf numFmtId="49" fontId="10" fillId="2" borderId="56" xfId="0" applyNumberFormat="1" applyFont="1" applyFill="1" applyBorder="1" applyAlignment="1">
      <alignment horizontal="left" vertical="center" wrapText="1"/>
    </xf>
    <xf numFmtId="49" fontId="10" fillId="2" borderId="5" xfId="0" applyNumberFormat="1" applyFont="1" applyFill="1" applyBorder="1" applyAlignment="1">
      <alignment horizontal="left"/>
    </xf>
    <xf numFmtId="49" fontId="10" fillId="2" borderId="56" xfId="0" applyNumberFormat="1" applyFont="1" applyFill="1" applyBorder="1" applyAlignment="1">
      <alignment horizontal="left" wrapText="1"/>
    </xf>
    <xf numFmtId="3" fontId="10" fillId="2" borderId="5" xfId="0" applyNumberFormat="1" applyFont="1" applyFill="1" applyBorder="1" applyAlignment="1">
      <alignment horizontal="left" wrapText="1"/>
    </xf>
    <xf numFmtId="49" fontId="10" fillId="2" borderId="5" xfId="0" applyNumberFormat="1" applyFont="1" applyFill="1" applyBorder="1" applyAlignment="1">
      <alignment horizontal="left" wrapText="1"/>
    </xf>
    <xf numFmtId="14" fontId="10" fillId="2" borderId="56" xfId="0" applyNumberFormat="1" applyFont="1" applyFill="1" applyBorder="1" applyAlignment="1">
      <alignment horizontal="left"/>
    </xf>
    <xf numFmtId="49" fontId="11" fillId="3" borderId="55" xfId="0" applyNumberFormat="1" applyFont="1" applyFill="1" applyBorder="1" applyAlignment="1">
      <alignment wrapText="1"/>
    </xf>
    <xf numFmtId="49" fontId="11" fillId="3" borderId="56" xfId="0" applyNumberFormat="1" applyFont="1" applyFill="1" applyBorder="1" applyAlignment="1">
      <alignment wrapText="1"/>
    </xf>
    <xf numFmtId="3" fontId="10" fillId="2" borderId="5" xfId="0" applyNumberFormat="1" applyFont="1" applyFill="1" applyBorder="1" applyAlignment="1">
      <alignment wrapText="1"/>
    </xf>
    <xf numFmtId="0" fontId="10" fillId="2" borderId="7" xfId="0" applyFont="1" applyFill="1" applyBorder="1" applyAlignment="1">
      <alignment wrapText="1"/>
    </xf>
    <xf numFmtId="49" fontId="12" fillId="3" borderId="5" xfId="0" applyNumberFormat="1" applyFont="1" applyFill="1" applyBorder="1" applyAlignment="1">
      <alignment vertical="center"/>
    </xf>
    <xf numFmtId="0" fontId="12" fillId="4" borderId="5" xfId="0" applyFont="1" applyFill="1" applyBorder="1" applyAlignment="1">
      <alignment vertical="center"/>
    </xf>
    <xf numFmtId="49" fontId="9" fillId="3" borderId="5" xfId="0" applyNumberFormat="1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/>
    </xf>
    <xf numFmtId="49" fontId="9" fillId="3" borderId="13" xfId="0" applyNumberFormat="1" applyFont="1" applyFill="1" applyBorder="1" applyAlignment="1">
      <alignment vertical="center"/>
    </xf>
    <xf numFmtId="49" fontId="9" fillId="3" borderId="13" xfId="0" applyNumberFormat="1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/>
    </xf>
    <xf numFmtId="49" fontId="9" fillId="3" borderId="11" xfId="0" applyNumberFormat="1" applyFont="1" applyFill="1" applyBorder="1" applyAlignment="1">
      <alignment vertical="center"/>
    </xf>
    <xf numFmtId="49" fontId="9" fillId="3" borderId="11" xfId="0" applyNumberFormat="1" applyFont="1" applyFill="1" applyBorder="1" applyAlignment="1">
      <alignment vertical="center" wrapText="1"/>
    </xf>
    <xf numFmtId="3" fontId="9" fillId="3" borderId="11" xfId="0" applyNumberFormat="1" applyFont="1" applyFill="1" applyBorder="1" applyAlignment="1">
      <alignment vertical="center" wrapText="1"/>
    </xf>
    <xf numFmtId="49" fontId="10" fillId="2" borderId="5" xfId="0" applyNumberFormat="1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3" fontId="10" fillId="2" borderId="5" xfId="0" applyNumberFormat="1" applyFont="1" applyFill="1" applyBorder="1" applyAlignment="1">
      <alignment vertical="center" wrapText="1"/>
    </xf>
    <xf numFmtId="0" fontId="11" fillId="3" borderId="49" xfId="0" applyFont="1" applyFill="1" applyBorder="1" applyAlignment="1">
      <alignment vertical="center"/>
    </xf>
    <xf numFmtId="3" fontId="9" fillId="3" borderId="11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horizontal="left" vertical="center"/>
    </xf>
    <xf numFmtId="3" fontId="10" fillId="9" borderId="13" xfId="0" applyNumberFormat="1" applyFont="1" applyFill="1" applyBorder="1" applyAlignment="1">
      <alignment horizontal="left" vertical="center"/>
    </xf>
    <xf numFmtId="3" fontId="5" fillId="7" borderId="53" xfId="0" applyNumberFormat="1" applyFont="1" applyFill="1" applyBorder="1" applyAlignment="1">
      <alignment horizontal="right" vertical="center"/>
    </xf>
    <xf numFmtId="3" fontId="5" fillId="7" borderId="54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6</xdr:col>
      <xdr:colOff>323849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4674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A62" workbookViewId="0">
      <selection activeCell="F75" sqref="F7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5703125" style="1" customWidth="1"/>
    <col min="3" max="3" width="21.85546875" style="1" customWidth="1"/>
    <col min="4" max="4" width="9.42578125" style="1" customWidth="1"/>
    <col min="5" max="5" width="18.42578125" style="1" customWidth="1"/>
    <col min="6" max="6" width="17.85546875" style="1" customWidth="1"/>
    <col min="7" max="7" width="15.140625" style="1" customWidth="1"/>
    <col min="8" max="8" width="15.85546875" style="1" customWidth="1"/>
    <col min="9" max="25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</row>
    <row r="2" spans="1:8" ht="15" customHeight="1" x14ac:dyDescent="0.25">
      <c r="A2" s="2"/>
      <c r="B2" s="2"/>
      <c r="C2" s="2"/>
      <c r="D2" s="2"/>
      <c r="E2" s="2"/>
      <c r="F2" s="2"/>
      <c r="G2" s="2"/>
    </row>
    <row r="3" spans="1:8" ht="15" customHeight="1" x14ac:dyDescent="0.25">
      <c r="A3" s="2"/>
      <c r="B3" s="2"/>
      <c r="C3" s="2"/>
      <c r="D3" s="2"/>
      <c r="E3" s="2"/>
      <c r="F3" s="2"/>
      <c r="G3" s="2"/>
    </row>
    <row r="4" spans="1:8" ht="15" customHeight="1" x14ac:dyDescent="0.25">
      <c r="A4" s="2"/>
      <c r="B4" s="2"/>
      <c r="C4" s="2"/>
      <c r="D4" s="2"/>
      <c r="E4" s="2"/>
      <c r="F4" s="2"/>
      <c r="G4" s="2"/>
    </row>
    <row r="5" spans="1:8" ht="15" customHeight="1" x14ac:dyDescent="0.25">
      <c r="A5" s="2"/>
      <c r="B5" s="2"/>
      <c r="C5" s="2"/>
      <c r="D5" s="2"/>
      <c r="E5" s="2"/>
      <c r="F5" s="2"/>
      <c r="G5" s="2"/>
    </row>
    <row r="6" spans="1:8" ht="15" customHeight="1" x14ac:dyDescent="0.25">
      <c r="A6" s="2"/>
      <c r="B6" s="2"/>
      <c r="C6" s="2"/>
      <c r="D6" s="2"/>
      <c r="E6" s="2"/>
      <c r="F6" s="2"/>
      <c r="G6" s="2"/>
    </row>
    <row r="7" spans="1:8" ht="15" customHeight="1" x14ac:dyDescent="0.25">
      <c r="A7" s="2"/>
      <c r="B7" s="2"/>
      <c r="C7" s="2"/>
      <c r="D7" s="2"/>
      <c r="E7" s="2"/>
      <c r="F7" s="2"/>
      <c r="G7" s="2"/>
    </row>
    <row r="8" spans="1:8" ht="15" customHeight="1" x14ac:dyDescent="0.25">
      <c r="A8" s="2"/>
      <c r="B8" s="100"/>
      <c r="C8" s="3"/>
      <c r="D8" s="2"/>
      <c r="E8" s="3"/>
      <c r="F8" s="3"/>
      <c r="G8" s="3"/>
    </row>
    <row r="9" spans="1:8" ht="12" customHeight="1" x14ac:dyDescent="0.25">
      <c r="A9" s="13"/>
      <c r="B9" s="102" t="s">
        <v>0</v>
      </c>
      <c r="C9" s="104" t="s">
        <v>1</v>
      </c>
      <c r="D9" s="44"/>
      <c r="E9" s="112" t="s">
        <v>2</v>
      </c>
      <c r="F9" s="113"/>
      <c r="G9" s="105">
        <v>17000</v>
      </c>
      <c r="H9" s="43"/>
    </row>
    <row r="10" spans="1:8" ht="38.25" customHeight="1" x14ac:dyDescent="0.25">
      <c r="A10" s="13"/>
      <c r="B10" s="103" t="s">
        <v>3</v>
      </c>
      <c r="C10" s="106" t="s">
        <v>4</v>
      </c>
      <c r="D10" s="44"/>
      <c r="E10" s="96" t="s">
        <v>5</v>
      </c>
      <c r="F10" s="97"/>
      <c r="G10" s="107" t="s">
        <v>6</v>
      </c>
    </row>
    <row r="11" spans="1:8" ht="18" customHeight="1" x14ac:dyDescent="0.25">
      <c r="A11" s="13"/>
      <c r="B11" s="103" t="s">
        <v>7</v>
      </c>
      <c r="C11" s="104" t="s">
        <v>8</v>
      </c>
      <c r="D11" s="44"/>
      <c r="E11" s="96" t="s">
        <v>9</v>
      </c>
      <c r="F11" s="97"/>
      <c r="G11" s="105">
        <v>700</v>
      </c>
    </row>
    <row r="12" spans="1:8" ht="11.25" customHeight="1" x14ac:dyDescent="0.25">
      <c r="A12" s="13"/>
      <c r="B12" s="103" t="s">
        <v>10</v>
      </c>
      <c r="C12" s="108" t="s">
        <v>11</v>
      </c>
      <c r="D12" s="44"/>
      <c r="E12" s="46" t="s">
        <v>12</v>
      </c>
      <c r="F12" s="47"/>
      <c r="G12" s="109">
        <f>(G9*G11)</f>
        <v>11900000</v>
      </c>
      <c r="H12" s="35"/>
    </row>
    <row r="13" spans="1:8" ht="11.25" customHeight="1" x14ac:dyDescent="0.25">
      <c r="A13" s="13"/>
      <c r="B13" s="103" t="s">
        <v>13</v>
      </c>
      <c r="C13" s="104" t="s">
        <v>14</v>
      </c>
      <c r="D13" s="44"/>
      <c r="E13" s="96" t="s">
        <v>15</v>
      </c>
      <c r="F13" s="97"/>
      <c r="G13" s="110" t="s">
        <v>16</v>
      </c>
    </row>
    <row r="14" spans="1:8" ht="13.5" customHeight="1" x14ac:dyDescent="0.25">
      <c r="A14" s="13"/>
      <c r="B14" s="103" t="s">
        <v>17</v>
      </c>
      <c r="C14" s="104" t="s">
        <v>18</v>
      </c>
      <c r="D14" s="44"/>
      <c r="E14" s="96" t="s">
        <v>19</v>
      </c>
      <c r="F14" s="97"/>
      <c r="G14" s="107" t="s">
        <v>20</v>
      </c>
    </row>
    <row r="15" spans="1:8" ht="25.5" customHeight="1" x14ac:dyDescent="0.25">
      <c r="A15" s="13"/>
      <c r="B15" s="103" t="s">
        <v>21</v>
      </c>
      <c r="C15" s="111">
        <v>44197</v>
      </c>
      <c r="D15" s="44"/>
      <c r="E15" s="98" t="s">
        <v>22</v>
      </c>
      <c r="F15" s="99"/>
      <c r="G15" s="110" t="s">
        <v>23</v>
      </c>
    </row>
    <row r="16" spans="1:8" ht="12" customHeight="1" x14ac:dyDescent="0.25">
      <c r="A16" s="2"/>
      <c r="B16" s="101"/>
      <c r="C16" s="48"/>
      <c r="D16" s="49"/>
      <c r="E16" s="50"/>
      <c r="F16" s="50"/>
      <c r="G16" s="115"/>
    </row>
    <row r="17" spans="1:8" ht="12" customHeight="1" x14ac:dyDescent="0.25">
      <c r="A17" s="5"/>
      <c r="B17" s="116" t="s">
        <v>24</v>
      </c>
      <c r="C17" s="117"/>
      <c r="D17" s="117"/>
      <c r="E17" s="117"/>
      <c r="F17" s="117"/>
      <c r="G17" s="117"/>
    </row>
    <row r="18" spans="1:8" ht="12" customHeight="1" x14ac:dyDescent="0.25">
      <c r="A18" s="2"/>
      <c r="B18" s="51"/>
      <c r="C18" s="52"/>
      <c r="D18" s="52"/>
      <c r="E18" s="52"/>
      <c r="F18" s="52"/>
      <c r="G18" s="52"/>
    </row>
    <row r="19" spans="1:8" ht="12" customHeight="1" x14ac:dyDescent="0.25">
      <c r="A19" s="4"/>
      <c r="B19" s="53" t="s">
        <v>25</v>
      </c>
      <c r="C19" s="54"/>
      <c r="D19" s="55"/>
      <c r="E19" s="55"/>
      <c r="F19" s="55"/>
      <c r="G19" s="55"/>
    </row>
    <row r="20" spans="1:8" ht="24" customHeight="1" x14ac:dyDescent="0.25">
      <c r="A20" s="5"/>
      <c r="B20" s="118" t="s">
        <v>26</v>
      </c>
      <c r="C20" s="118" t="s">
        <v>27</v>
      </c>
      <c r="D20" s="118" t="s">
        <v>28</v>
      </c>
      <c r="E20" s="118" t="s">
        <v>29</v>
      </c>
      <c r="F20" s="118" t="s">
        <v>30</v>
      </c>
      <c r="G20" s="118" t="s">
        <v>31</v>
      </c>
    </row>
    <row r="21" spans="1:8" ht="12.75" customHeight="1" x14ac:dyDescent="0.25">
      <c r="A21" s="5"/>
      <c r="B21" s="56" t="s">
        <v>32</v>
      </c>
      <c r="C21" s="56" t="s">
        <v>33</v>
      </c>
      <c r="D21" s="57">
        <v>6</v>
      </c>
      <c r="E21" s="56" t="s">
        <v>34</v>
      </c>
      <c r="F21" s="114">
        <v>15000</v>
      </c>
      <c r="G21" s="114">
        <f>(D21*F21)</f>
        <v>90000</v>
      </c>
    </row>
    <row r="22" spans="1:8" ht="25.5" customHeight="1" x14ac:dyDescent="0.25">
      <c r="A22" s="5"/>
      <c r="B22" s="56" t="s">
        <v>35</v>
      </c>
      <c r="C22" s="56" t="s">
        <v>33</v>
      </c>
      <c r="D22" s="57">
        <v>5</v>
      </c>
      <c r="E22" s="56" t="s">
        <v>36</v>
      </c>
      <c r="F22" s="114">
        <v>15000</v>
      </c>
      <c r="G22" s="114">
        <f>(D22*F22)</f>
        <v>75000</v>
      </c>
    </row>
    <row r="23" spans="1:8" ht="25.5" customHeight="1" x14ac:dyDescent="0.25">
      <c r="A23" s="5"/>
      <c r="B23" s="56" t="s">
        <v>37</v>
      </c>
      <c r="C23" s="56" t="s">
        <v>33</v>
      </c>
      <c r="D23" s="57">
        <v>10</v>
      </c>
      <c r="E23" s="56" t="s">
        <v>38</v>
      </c>
      <c r="F23" s="114">
        <v>15000</v>
      </c>
      <c r="G23" s="114">
        <f>(D23*F23)</f>
        <v>150000</v>
      </c>
    </row>
    <row r="24" spans="1:8" ht="25.5" customHeight="1" x14ac:dyDescent="0.25">
      <c r="A24" s="5"/>
      <c r="B24" s="56" t="s">
        <v>39</v>
      </c>
      <c r="C24" s="56" t="s">
        <v>33</v>
      </c>
      <c r="D24" s="57">
        <v>7</v>
      </c>
      <c r="E24" s="56" t="s">
        <v>40</v>
      </c>
      <c r="F24" s="114">
        <v>15000</v>
      </c>
      <c r="G24" s="114">
        <f t="shared" ref="G24:G25" si="0">(D24*F24)</f>
        <v>105000</v>
      </c>
    </row>
    <row r="25" spans="1:8" ht="25.5" customHeight="1" x14ac:dyDescent="0.25">
      <c r="A25" s="5"/>
      <c r="B25" s="56" t="s">
        <v>41</v>
      </c>
      <c r="C25" s="56" t="s">
        <v>33</v>
      </c>
      <c r="D25" s="57">
        <v>30</v>
      </c>
      <c r="E25" s="56" t="s">
        <v>42</v>
      </c>
      <c r="F25" s="114">
        <v>15000</v>
      </c>
      <c r="G25" s="114">
        <f t="shared" si="0"/>
        <v>450000</v>
      </c>
    </row>
    <row r="26" spans="1:8" ht="12.75" customHeight="1" x14ac:dyDescent="0.25">
      <c r="A26" s="5"/>
      <c r="B26" s="56" t="s">
        <v>43</v>
      </c>
      <c r="C26" s="56" t="s">
        <v>33</v>
      </c>
      <c r="D26" s="57">
        <v>120</v>
      </c>
      <c r="E26" s="56" t="s">
        <v>44</v>
      </c>
      <c r="F26" s="114">
        <v>15000</v>
      </c>
      <c r="G26" s="114">
        <f>(D26*F26)</f>
        <v>1800000</v>
      </c>
    </row>
    <row r="27" spans="1:8" ht="12.75" customHeight="1" x14ac:dyDescent="0.25">
      <c r="A27" s="5"/>
      <c r="B27" s="58" t="s">
        <v>45</v>
      </c>
      <c r="C27" s="59"/>
      <c r="D27" s="59"/>
      <c r="E27" s="59"/>
      <c r="F27" s="59"/>
      <c r="G27" s="60">
        <f>SUM(G21:G26)</f>
        <v>2670000</v>
      </c>
    </row>
    <row r="28" spans="1:8" ht="12" customHeight="1" x14ac:dyDescent="0.25">
      <c r="A28" s="2"/>
      <c r="B28" s="51"/>
      <c r="C28" s="52"/>
      <c r="D28" s="52"/>
      <c r="E28" s="52"/>
      <c r="F28" s="61"/>
      <c r="G28" s="61"/>
    </row>
    <row r="29" spans="1:8" ht="12" customHeight="1" x14ac:dyDescent="0.25">
      <c r="A29" s="4"/>
      <c r="B29" s="62" t="s">
        <v>46</v>
      </c>
      <c r="C29" s="119"/>
      <c r="D29" s="63"/>
      <c r="E29" s="63"/>
      <c r="F29" s="63"/>
      <c r="G29" s="63"/>
    </row>
    <row r="30" spans="1:8" ht="24" customHeight="1" x14ac:dyDescent="0.25">
      <c r="A30" s="4"/>
      <c r="B30" s="120" t="s">
        <v>26</v>
      </c>
      <c r="C30" s="121" t="s">
        <v>27</v>
      </c>
      <c r="D30" s="121" t="s">
        <v>28</v>
      </c>
      <c r="E30" s="120" t="s">
        <v>29</v>
      </c>
      <c r="F30" s="121" t="s">
        <v>30</v>
      </c>
      <c r="G30" s="120" t="s">
        <v>31</v>
      </c>
    </row>
    <row r="31" spans="1:8" ht="12" customHeight="1" x14ac:dyDescent="0.25">
      <c r="A31" s="4"/>
      <c r="B31" s="131" t="s">
        <v>47</v>
      </c>
      <c r="C31" s="131" t="s">
        <v>48</v>
      </c>
      <c r="D31" s="131">
        <v>2</v>
      </c>
      <c r="E31" s="131" t="s">
        <v>49</v>
      </c>
      <c r="F31" s="132">
        <v>30000</v>
      </c>
      <c r="G31" s="132">
        <v>60000</v>
      </c>
    </row>
    <row r="32" spans="1:8" ht="12" customHeight="1" x14ac:dyDescent="0.25">
      <c r="A32" s="4"/>
      <c r="B32" s="131" t="s">
        <v>50</v>
      </c>
      <c r="C32" s="131" t="s">
        <v>48</v>
      </c>
      <c r="D32" s="131">
        <v>2</v>
      </c>
      <c r="E32" s="131" t="s">
        <v>49</v>
      </c>
      <c r="F32" s="132">
        <v>30000</v>
      </c>
      <c r="G32" s="132">
        <f>(D32*F32)</f>
        <v>60000</v>
      </c>
      <c r="H32" s="36"/>
    </row>
    <row r="33" spans="1:11" ht="12" customHeight="1" x14ac:dyDescent="0.25">
      <c r="A33" s="4"/>
      <c r="B33" s="64" t="s">
        <v>51</v>
      </c>
      <c r="C33" s="122"/>
      <c r="D33" s="122"/>
      <c r="E33" s="122"/>
      <c r="F33" s="65"/>
      <c r="G33" s="65">
        <f>SUM(G31:G32)</f>
        <v>120000</v>
      </c>
    </row>
    <row r="34" spans="1:11" ht="12" customHeight="1" x14ac:dyDescent="0.25">
      <c r="A34" s="2"/>
      <c r="B34" s="66"/>
      <c r="C34" s="67"/>
      <c r="D34" s="67"/>
      <c r="E34" s="67"/>
      <c r="F34" s="68"/>
      <c r="G34" s="68"/>
    </row>
    <row r="35" spans="1:11" ht="12" customHeight="1" x14ac:dyDescent="0.25">
      <c r="A35" s="4"/>
      <c r="B35" s="62" t="s">
        <v>52</v>
      </c>
      <c r="C35" s="119"/>
      <c r="D35" s="63"/>
      <c r="E35" s="63"/>
      <c r="F35" s="63"/>
      <c r="G35" s="63"/>
    </row>
    <row r="36" spans="1:11" ht="24" customHeight="1" x14ac:dyDescent="0.25">
      <c r="A36" s="4"/>
      <c r="B36" s="123" t="s">
        <v>26</v>
      </c>
      <c r="C36" s="123" t="s">
        <v>27</v>
      </c>
      <c r="D36" s="123" t="s">
        <v>28</v>
      </c>
      <c r="E36" s="123" t="s">
        <v>29</v>
      </c>
      <c r="F36" s="124" t="s">
        <v>30</v>
      </c>
      <c r="G36" s="123" t="s">
        <v>31</v>
      </c>
    </row>
    <row r="37" spans="1:11" ht="12.75" customHeight="1" x14ac:dyDescent="0.25">
      <c r="A37" s="5"/>
      <c r="B37" s="56" t="s">
        <v>53</v>
      </c>
      <c r="C37" s="56" t="s">
        <v>54</v>
      </c>
      <c r="D37" s="57">
        <v>0.375</v>
      </c>
      <c r="E37" s="56" t="s">
        <v>55</v>
      </c>
      <c r="F37" s="114">
        <v>360000</v>
      </c>
      <c r="G37" s="114">
        <f t="shared" ref="G37:G38" si="1">(D37*F37)</f>
        <v>135000</v>
      </c>
    </row>
    <row r="38" spans="1:11" ht="12.75" customHeight="1" x14ac:dyDescent="0.25">
      <c r="A38" s="5"/>
      <c r="B38" s="56" t="s">
        <v>56</v>
      </c>
      <c r="C38" s="56" t="s">
        <v>54</v>
      </c>
      <c r="D38" s="57">
        <v>0.125</v>
      </c>
      <c r="E38" s="56" t="s">
        <v>57</v>
      </c>
      <c r="F38" s="114">
        <v>320000</v>
      </c>
      <c r="G38" s="114">
        <f t="shared" si="1"/>
        <v>40000</v>
      </c>
    </row>
    <row r="39" spans="1:11" ht="12.75" customHeight="1" x14ac:dyDescent="0.25">
      <c r="A39" s="4"/>
      <c r="B39" s="64" t="s">
        <v>58</v>
      </c>
      <c r="C39" s="122"/>
      <c r="D39" s="122"/>
      <c r="E39" s="122"/>
      <c r="F39" s="65"/>
      <c r="G39" s="65">
        <f>SUM(G37:G38)</f>
        <v>175000</v>
      </c>
    </row>
    <row r="40" spans="1:11" ht="12" customHeight="1" x14ac:dyDescent="0.25">
      <c r="A40" s="2"/>
      <c r="B40" s="66"/>
      <c r="C40" s="67"/>
      <c r="D40" s="67"/>
      <c r="E40" s="67"/>
      <c r="F40" s="68"/>
      <c r="G40" s="68"/>
    </row>
    <row r="41" spans="1:11" ht="12" customHeight="1" x14ac:dyDescent="0.25">
      <c r="A41" s="4"/>
      <c r="B41" s="62" t="s">
        <v>59</v>
      </c>
      <c r="C41" s="119"/>
      <c r="D41" s="63"/>
      <c r="E41" s="63"/>
      <c r="F41" s="69"/>
      <c r="G41" s="69"/>
    </row>
    <row r="42" spans="1:11" ht="24" customHeight="1" x14ac:dyDescent="0.25">
      <c r="A42" s="4"/>
      <c r="B42" s="124" t="s">
        <v>60</v>
      </c>
      <c r="C42" s="124" t="s">
        <v>61</v>
      </c>
      <c r="D42" s="124" t="s">
        <v>62</v>
      </c>
      <c r="E42" s="124" t="s">
        <v>29</v>
      </c>
      <c r="F42" s="125" t="s">
        <v>30</v>
      </c>
      <c r="G42" s="125" t="s">
        <v>31</v>
      </c>
      <c r="K42" s="34"/>
    </row>
    <row r="43" spans="1:11" ht="12.75" customHeight="1" x14ac:dyDescent="0.25">
      <c r="A43" s="5"/>
      <c r="B43" s="126" t="s">
        <v>63</v>
      </c>
      <c r="C43" s="127" t="s">
        <v>64</v>
      </c>
      <c r="D43" s="127">
        <v>120</v>
      </c>
      <c r="E43" s="127" t="s">
        <v>65</v>
      </c>
      <c r="F43" s="128">
        <v>2000</v>
      </c>
      <c r="G43" s="45">
        <f>(D43*F43)</f>
        <v>240000</v>
      </c>
    </row>
    <row r="44" spans="1:11" ht="12.75" customHeight="1" x14ac:dyDescent="0.25">
      <c r="A44" s="5"/>
      <c r="B44" s="70" t="s">
        <v>66</v>
      </c>
      <c r="C44" s="47"/>
      <c r="D44" s="47"/>
      <c r="E44" s="47"/>
      <c r="F44" s="45"/>
      <c r="G44" s="45"/>
    </row>
    <row r="45" spans="1:11" ht="12.75" customHeight="1" x14ac:dyDescent="0.25">
      <c r="A45" s="5"/>
      <c r="B45" s="46" t="s">
        <v>67</v>
      </c>
      <c r="C45" s="46" t="s">
        <v>68</v>
      </c>
      <c r="D45" s="71">
        <v>550</v>
      </c>
      <c r="E45" s="46" t="s">
        <v>69</v>
      </c>
      <c r="F45" s="45">
        <v>750</v>
      </c>
      <c r="G45" s="45">
        <f>(D45*F45)</f>
        <v>412500</v>
      </c>
    </row>
    <row r="46" spans="1:11" ht="12.75" customHeight="1" x14ac:dyDescent="0.25">
      <c r="A46" s="5"/>
      <c r="B46" s="46" t="s">
        <v>70</v>
      </c>
      <c r="C46" s="46" t="s">
        <v>71</v>
      </c>
      <c r="D46" s="71">
        <v>350</v>
      </c>
      <c r="E46" s="46" t="s">
        <v>72</v>
      </c>
      <c r="F46" s="45">
        <v>850</v>
      </c>
      <c r="G46" s="45">
        <f>(D46*F46)</f>
        <v>297500</v>
      </c>
    </row>
    <row r="47" spans="1:11" ht="12.75" customHeight="1" x14ac:dyDescent="0.25">
      <c r="A47" s="5"/>
      <c r="B47" s="70" t="s">
        <v>73</v>
      </c>
      <c r="C47" s="47"/>
      <c r="D47" s="47"/>
      <c r="E47" s="47"/>
      <c r="F47" s="45"/>
      <c r="G47" s="45"/>
    </row>
    <row r="48" spans="1:11" ht="12.75" customHeight="1" x14ac:dyDescent="0.25">
      <c r="A48" s="5"/>
      <c r="B48" s="46" t="s">
        <v>74</v>
      </c>
      <c r="C48" s="46" t="s">
        <v>75</v>
      </c>
      <c r="D48" s="71">
        <v>2</v>
      </c>
      <c r="E48" s="46" t="s">
        <v>76</v>
      </c>
      <c r="F48" s="45">
        <v>75000</v>
      </c>
      <c r="G48" s="45">
        <f>(D48*F48)</f>
        <v>150000</v>
      </c>
    </row>
    <row r="49" spans="1:7" ht="12.75" customHeight="1" x14ac:dyDescent="0.25">
      <c r="A49" s="5"/>
      <c r="B49" s="46" t="s">
        <v>77</v>
      </c>
      <c r="C49" s="46" t="s">
        <v>71</v>
      </c>
      <c r="D49" s="71">
        <v>2</v>
      </c>
      <c r="E49" s="46" t="s">
        <v>78</v>
      </c>
      <c r="F49" s="45">
        <v>45000</v>
      </c>
      <c r="G49" s="45">
        <f>(D49*F49)</f>
        <v>90000</v>
      </c>
    </row>
    <row r="50" spans="1:7" ht="12.75" customHeight="1" x14ac:dyDescent="0.25">
      <c r="A50" s="5"/>
      <c r="B50" s="70" t="s">
        <v>79</v>
      </c>
      <c r="C50" s="47"/>
      <c r="D50" s="47"/>
      <c r="E50" s="47"/>
      <c r="F50" s="45"/>
      <c r="G50" s="45"/>
    </row>
    <row r="51" spans="1:7" ht="12.75" customHeight="1" x14ac:dyDescent="0.25">
      <c r="A51" s="5"/>
      <c r="B51" s="72" t="s">
        <v>80</v>
      </c>
      <c r="C51" s="72" t="s">
        <v>75</v>
      </c>
      <c r="D51" s="73">
        <v>2</v>
      </c>
      <c r="E51" s="72" t="s">
        <v>76</v>
      </c>
      <c r="F51" s="74">
        <v>23000</v>
      </c>
      <c r="G51" s="74">
        <f>(D51*F51)</f>
        <v>46000</v>
      </c>
    </row>
    <row r="52" spans="1:7" ht="12.75" customHeight="1" x14ac:dyDescent="0.25">
      <c r="A52" s="13"/>
      <c r="B52" s="75" t="s">
        <v>81</v>
      </c>
      <c r="C52" s="72" t="s">
        <v>75</v>
      </c>
      <c r="D52" s="73">
        <v>2</v>
      </c>
      <c r="E52" s="72" t="s">
        <v>76</v>
      </c>
      <c r="F52" s="76">
        <v>13000</v>
      </c>
      <c r="G52" s="76">
        <f>(D52*F52)</f>
        <v>26000</v>
      </c>
    </row>
    <row r="53" spans="1:7" ht="13.5" customHeight="1" x14ac:dyDescent="0.25">
      <c r="A53" s="4"/>
      <c r="B53" s="77" t="s">
        <v>82</v>
      </c>
      <c r="C53" s="129"/>
      <c r="D53" s="129"/>
      <c r="E53" s="129"/>
      <c r="F53" s="78"/>
      <c r="G53" s="78">
        <f>SUM(G43:G52)</f>
        <v>1262000</v>
      </c>
    </row>
    <row r="54" spans="1:7" ht="12" customHeight="1" x14ac:dyDescent="0.25">
      <c r="A54" s="2"/>
      <c r="B54" s="66"/>
      <c r="C54" s="67"/>
      <c r="D54" s="67"/>
      <c r="E54" s="67"/>
      <c r="F54" s="68"/>
      <c r="G54" s="68"/>
    </row>
    <row r="55" spans="1:7" ht="12" customHeight="1" x14ac:dyDescent="0.25">
      <c r="A55" s="4"/>
      <c r="B55" s="62" t="s">
        <v>83</v>
      </c>
      <c r="C55" s="119"/>
      <c r="D55" s="63"/>
      <c r="E55" s="63"/>
      <c r="F55" s="69"/>
      <c r="G55" s="69"/>
    </row>
    <row r="56" spans="1:7" ht="24" customHeight="1" x14ac:dyDescent="0.25">
      <c r="A56" s="4"/>
      <c r="B56" s="123" t="s">
        <v>84</v>
      </c>
      <c r="C56" s="124" t="s">
        <v>61</v>
      </c>
      <c r="D56" s="124" t="s">
        <v>62</v>
      </c>
      <c r="E56" s="123" t="s">
        <v>29</v>
      </c>
      <c r="F56" s="125" t="s">
        <v>30</v>
      </c>
      <c r="G56" s="130" t="s">
        <v>31</v>
      </c>
    </row>
    <row r="57" spans="1:7" ht="51" customHeight="1" x14ac:dyDescent="0.25">
      <c r="A57" s="5"/>
      <c r="B57" s="56" t="s">
        <v>85</v>
      </c>
      <c r="C57" s="46" t="s">
        <v>113</v>
      </c>
      <c r="D57" s="45">
        <v>1</v>
      </c>
      <c r="E57" s="56" t="s">
        <v>86</v>
      </c>
      <c r="F57" s="45">
        <v>400000</v>
      </c>
      <c r="G57" s="45">
        <f>(D57*F57)</f>
        <v>400000</v>
      </c>
    </row>
    <row r="58" spans="1:7" ht="13.5" customHeight="1" x14ac:dyDescent="0.25">
      <c r="A58" s="4"/>
      <c r="B58" s="79" t="s">
        <v>87</v>
      </c>
      <c r="C58" s="129"/>
      <c r="D58" s="129"/>
      <c r="E58" s="129"/>
      <c r="F58" s="78"/>
      <c r="G58" s="78">
        <f>SUM(G57:G57)</f>
        <v>400000</v>
      </c>
    </row>
    <row r="59" spans="1:7" ht="12" customHeight="1" x14ac:dyDescent="0.25">
      <c r="A59" s="2"/>
      <c r="B59" s="80"/>
      <c r="C59" s="80"/>
      <c r="D59" s="80"/>
      <c r="E59" s="80"/>
      <c r="F59" s="81"/>
      <c r="G59" s="81"/>
    </row>
    <row r="60" spans="1:7" ht="12" customHeight="1" x14ac:dyDescent="0.25">
      <c r="A60" s="13"/>
      <c r="B60" s="82" t="s">
        <v>88</v>
      </c>
      <c r="C60" s="83"/>
      <c r="D60" s="83"/>
      <c r="E60" s="83"/>
      <c r="F60" s="83"/>
      <c r="G60" s="84">
        <f>G27+G39+G33+G53+G58</f>
        <v>4627000</v>
      </c>
    </row>
    <row r="61" spans="1:7" ht="12" customHeight="1" x14ac:dyDescent="0.25">
      <c r="A61" s="13"/>
      <c r="B61" s="85" t="s">
        <v>89</v>
      </c>
      <c r="C61" s="86"/>
      <c r="D61" s="86"/>
      <c r="E61" s="86"/>
      <c r="F61" s="86"/>
      <c r="G61" s="87">
        <f>G60*0.05</f>
        <v>231350</v>
      </c>
    </row>
    <row r="62" spans="1:7" ht="12" customHeight="1" x14ac:dyDescent="0.25">
      <c r="A62" s="13"/>
      <c r="B62" s="88" t="s">
        <v>90</v>
      </c>
      <c r="C62" s="89"/>
      <c r="D62" s="89"/>
      <c r="E62" s="89"/>
      <c r="F62" s="89"/>
      <c r="G62" s="90">
        <f>G61+G60</f>
        <v>4858350</v>
      </c>
    </row>
    <row r="63" spans="1:7" ht="12" customHeight="1" x14ac:dyDescent="0.25">
      <c r="A63" s="13"/>
      <c r="B63" s="85" t="s">
        <v>91</v>
      </c>
      <c r="C63" s="86"/>
      <c r="D63" s="86"/>
      <c r="E63" s="86"/>
      <c r="F63" s="86"/>
      <c r="G63" s="87">
        <f>G12</f>
        <v>11900000</v>
      </c>
    </row>
    <row r="64" spans="1:7" ht="12" customHeight="1" x14ac:dyDescent="0.25">
      <c r="A64" s="13"/>
      <c r="B64" s="91" t="s">
        <v>92</v>
      </c>
      <c r="C64" s="92"/>
      <c r="D64" s="92"/>
      <c r="E64" s="92"/>
      <c r="F64" s="92"/>
      <c r="G64" s="93">
        <f>G63-G62</f>
        <v>7041650</v>
      </c>
    </row>
    <row r="65" spans="1:7" ht="12" customHeight="1" x14ac:dyDescent="0.25">
      <c r="A65" s="13"/>
      <c r="B65" s="14" t="s">
        <v>93</v>
      </c>
      <c r="C65" s="15"/>
      <c r="D65" s="15"/>
      <c r="E65" s="15"/>
      <c r="F65" s="15"/>
      <c r="G65" s="11"/>
    </row>
    <row r="66" spans="1:7" ht="12.75" customHeight="1" thickBot="1" x14ac:dyDescent="0.3">
      <c r="A66" s="13"/>
      <c r="B66" s="16"/>
      <c r="C66" s="15"/>
      <c r="D66" s="15"/>
      <c r="E66" s="15"/>
      <c r="F66" s="15"/>
      <c r="G66" s="11"/>
    </row>
    <row r="67" spans="1:7" ht="12" customHeight="1" x14ac:dyDescent="0.25">
      <c r="A67" s="13"/>
      <c r="B67" s="26" t="s">
        <v>94</v>
      </c>
      <c r="C67" s="27"/>
      <c r="D67" s="27"/>
      <c r="E67" s="27"/>
      <c r="F67" s="28"/>
      <c r="G67" s="11"/>
    </row>
    <row r="68" spans="1:7" ht="12" customHeight="1" x14ac:dyDescent="0.25">
      <c r="A68" s="13"/>
      <c r="B68" s="29" t="s">
        <v>95</v>
      </c>
      <c r="C68" s="12"/>
      <c r="D68" s="12"/>
      <c r="E68" s="12"/>
      <c r="F68" s="30"/>
      <c r="G68" s="11"/>
    </row>
    <row r="69" spans="1:7" ht="12" customHeight="1" x14ac:dyDescent="0.25">
      <c r="A69" s="13"/>
      <c r="B69" s="29" t="s">
        <v>96</v>
      </c>
      <c r="C69" s="12"/>
      <c r="D69" s="12"/>
      <c r="E69" s="12"/>
      <c r="F69" s="30"/>
      <c r="G69" s="11"/>
    </row>
    <row r="70" spans="1:7" ht="12" customHeight="1" x14ac:dyDescent="0.25">
      <c r="A70" s="13"/>
      <c r="B70" s="29" t="s">
        <v>97</v>
      </c>
      <c r="C70" s="12"/>
      <c r="D70" s="12"/>
      <c r="E70" s="12"/>
      <c r="F70" s="30"/>
      <c r="G70" s="11"/>
    </row>
    <row r="71" spans="1:7" ht="12" customHeight="1" x14ac:dyDescent="0.25">
      <c r="A71" s="13"/>
      <c r="B71" s="29" t="s">
        <v>98</v>
      </c>
      <c r="C71" s="12"/>
      <c r="D71" s="12"/>
      <c r="E71" s="12"/>
      <c r="F71" s="30"/>
      <c r="G71" s="11"/>
    </row>
    <row r="72" spans="1:7" ht="12" customHeight="1" x14ac:dyDescent="0.25">
      <c r="A72" s="13"/>
      <c r="B72" s="29" t="s">
        <v>99</v>
      </c>
      <c r="C72" s="12"/>
      <c r="D72" s="12"/>
      <c r="E72" s="12"/>
      <c r="F72" s="30"/>
      <c r="G72" s="11"/>
    </row>
    <row r="73" spans="1:7" ht="12.75" customHeight="1" thickBot="1" x14ac:dyDescent="0.3">
      <c r="A73" s="13"/>
      <c r="B73" s="31" t="s">
        <v>100</v>
      </c>
      <c r="C73" s="32"/>
      <c r="D73" s="32"/>
      <c r="E73" s="32"/>
      <c r="F73" s="33"/>
      <c r="G73" s="11"/>
    </row>
    <row r="74" spans="1:7" ht="12.75" customHeight="1" x14ac:dyDescent="0.25">
      <c r="A74" s="13"/>
      <c r="B74" s="25"/>
      <c r="C74" s="12"/>
      <c r="D74" s="12"/>
      <c r="E74" s="12"/>
      <c r="F74" s="12"/>
      <c r="G74" s="11"/>
    </row>
    <row r="75" spans="1:7" ht="15" customHeight="1" thickBot="1" x14ac:dyDescent="0.3">
      <c r="A75" s="13"/>
      <c r="B75" s="94" t="s">
        <v>101</v>
      </c>
      <c r="C75" s="95"/>
      <c r="D75" s="24"/>
      <c r="E75" s="6"/>
      <c r="F75" s="6"/>
      <c r="G75" s="11"/>
    </row>
    <row r="76" spans="1:7" ht="12" customHeight="1" x14ac:dyDescent="0.25">
      <c r="A76" s="13"/>
      <c r="B76" s="17" t="s">
        <v>84</v>
      </c>
      <c r="C76" s="7" t="s">
        <v>102</v>
      </c>
      <c r="D76" s="18" t="s">
        <v>103</v>
      </c>
      <c r="E76" s="6"/>
      <c r="F76" s="6"/>
      <c r="G76" s="11"/>
    </row>
    <row r="77" spans="1:7" ht="12" customHeight="1" x14ac:dyDescent="0.25">
      <c r="A77" s="13"/>
      <c r="B77" s="19" t="s">
        <v>104</v>
      </c>
      <c r="C77" s="8">
        <v>2670000</v>
      </c>
      <c r="D77" s="20">
        <f>(C77/C83)</f>
        <v>0.54956929821853095</v>
      </c>
      <c r="E77" s="6"/>
      <c r="F77" s="6"/>
      <c r="G77" s="11"/>
    </row>
    <row r="78" spans="1:7" ht="12" customHeight="1" x14ac:dyDescent="0.25">
      <c r="A78" s="13"/>
      <c r="B78" s="19" t="s">
        <v>105</v>
      </c>
      <c r="C78" s="8">
        <v>120000</v>
      </c>
      <c r="D78" s="20">
        <f>C78/C83</f>
        <v>2.4699743740158694E-2</v>
      </c>
      <c r="E78" s="6"/>
      <c r="F78" s="6"/>
      <c r="G78" s="11"/>
    </row>
    <row r="79" spans="1:7" ht="12" customHeight="1" x14ac:dyDescent="0.25">
      <c r="A79" s="13"/>
      <c r="B79" s="19" t="s">
        <v>106</v>
      </c>
      <c r="C79" s="8">
        <v>175000</v>
      </c>
      <c r="D79" s="20">
        <f>(C79/C83)</f>
        <v>3.6020459621064767E-2</v>
      </c>
      <c r="E79" s="6"/>
      <c r="F79" s="6"/>
      <c r="G79" s="11"/>
    </row>
    <row r="80" spans="1:7" ht="12" customHeight="1" x14ac:dyDescent="0.25">
      <c r="A80" s="13"/>
      <c r="B80" s="19" t="s">
        <v>60</v>
      </c>
      <c r="C80" s="8">
        <v>1262000</v>
      </c>
      <c r="D80" s="20">
        <f>(C80/C83)</f>
        <v>0.25975897166733564</v>
      </c>
      <c r="E80" s="6"/>
      <c r="F80" s="6"/>
      <c r="G80" s="11"/>
    </row>
    <row r="81" spans="1:7" ht="12" customHeight="1" x14ac:dyDescent="0.25">
      <c r="A81" s="13"/>
      <c r="B81" s="19" t="s">
        <v>107</v>
      </c>
      <c r="C81" s="9">
        <v>400000</v>
      </c>
      <c r="D81" s="20">
        <f>(C81/C83)</f>
        <v>8.2332479133862324E-2</v>
      </c>
      <c r="E81" s="10"/>
      <c r="F81" s="10"/>
      <c r="G81" s="11"/>
    </row>
    <row r="82" spans="1:7" ht="12" customHeight="1" x14ac:dyDescent="0.25">
      <c r="A82" s="13"/>
      <c r="B82" s="19" t="s">
        <v>108</v>
      </c>
      <c r="C82" s="9">
        <v>231350</v>
      </c>
      <c r="D82" s="20">
        <f>(C82/C83)</f>
        <v>4.7619047619047616E-2</v>
      </c>
      <c r="E82" s="10"/>
      <c r="F82" s="10"/>
      <c r="G82" s="11"/>
    </row>
    <row r="83" spans="1:7" ht="12.75" customHeight="1" thickBot="1" x14ac:dyDescent="0.3">
      <c r="A83" s="13"/>
      <c r="B83" s="21" t="s">
        <v>109</v>
      </c>
      <c r="C83" s="22">
        <f>SUM(C77:C82)</f>
        <v>4858350</v>
      </c>
      <c r="D83" s="23">
        <f>SUM(D77:D82)</f>
        <v>1</v>
      </c>
      <c r="E83" s="10"/>
      <c r="F83" s="10"/>
      <c r="G83" s="11"/>
    </row>
    <row r="84" spans="1:7" ht="12" customHeight="1" x14ac:dyDescent="0.25">
      <c r="A84" s="13"/>
      <c r="B84" s="16"/>
      <c r="C84" s="15"/>
      <c r="D84" s="15"/>
      <c r="E84" s="15"/>
      <c r="F84" s="15"/>
      <c r="G84" s="11"/>
    </row>
    <row r="85" spans="1:7" ht="12.75" customHeight="1" thickBot="1" x14ac:dyDescent="0.3">
      <c r="A85" s="13"/>
      <c r="B85" s="37"/>
      <c r="C85" s="38" t="s">
        <v>110</v>
      </c>
      <c r="D85" s="39"/>
      <c r="E85" s="40"/>
      <c r="F85" s="15"/>
      <c r="G85" s="11"/>
    </row>
    <row r="86" spans="1:7" ht="11.25" customHeight="1" x14ac:dyDescent="0.25">
      <c r="B86" s="41" t="s">
        <v>111</v>
      </c>
      <c r="C86" s="133">
        <v>16000</v>
      </c>
      <c r="D86" s="133">
        <v>17000</v>
      </c>
      <c r="E86" s="134">
        <v>18000</v>
      </c>
    </row>
    <row r="87" spans="1:7" ht="11.25" customHeight="1" thickBot="1" x14ac:dyDescent="0.3">
      <c r="B87" s="21" t="s">
        <v>112</v>
      </c>
      <c r="C87" s="42">
        <f>G62/C86</f>
        <v>303.64687500000002</v>
      </c>
      <c r="D87" s="42">
        <f>G62/D86</f>
        <v>285.78529411764708</v>
      </c>
      <c r="E87" s="42">
        <f>G62/E86</f>
        <v>269.90833333333336</v>
      </c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 VERDE INVERNADERO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2021-03-31T15:43:44Z</dcterms:modified>
  <cp:category/>
  <cp:contentStatus/>
</cp:coreProperties>
</file>