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Puerto Saavedra\"/>
    </mc:Choice>
  </mc:AlternateContent>
  <bookViews>
    <workbookView xWindow="0" yWindow="0" windowWidth="28800" windowHeight="12300"/>
  </bookViews>
  <sheets>
    <sheet name="PAPA RIEGO" sheetId="3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" l="1"/>
  <c r="F39" i="3"/>
  <c r="F40" i="3"/>
  <c r="F37" i="3"/>
  <c r="F41" i="3"/>
  <c r="F68" i="3"/>
  <c r="F69" i="3"/>
  <c r="F70" i="3"/>
  <c r="F72" i="3"/>
  <c r="F21" i="3"/>
  <c r="F22" i="3"/>
  <c r="F23" i="3"/>
  <c r="F24" i="3"/>
  <c r="F25" i="3"/>
  <c r="F26" i="3"/>
  <c r="F46" i="3"/>
  <c r="F48" i="3"/>
  <c r="F49" i="3"/>
  <c r="F51" i="3"/>
  <c r="F52" i="3"/>
  <c r="F54" i="3"/>
  <c r="F55" i="3"/>
  <c r="F56" i="3"/>
  <c r="F58" i="3"/>
  <c r="F59" i="3"/>
  <c r="F63" i="3"/>
  <c r="F64" i="3"/>
  <c r="F65" i="3"/>
  <c r="F66" i="3"/>
  <c r="B89" i="3"/>
  <c r="B88" i="3"/>
  <c r="B87" i="3"/>
  <c r="F12" i="3"/>
  <c r="F71" i="3"/>
  <c r="F27" i="3"/>
  <c r="F28" i="3"/>
  <c r="B85" i="3"/>
  <c r="B90" i="3"/>
  <c r="D96" i="3"/>
  <c r="C96" i="3"/>
  <c r="B96" i="3"/>
  <c r="B91" i="3"/>
  <c r="C87" i="3"/>
  <c r="C88" i="3"/>
  <c r="C89" i="3"/>
  <c r="C85" i="3"/>
  <c r="C90" i="3"/>
  <c r="C91" i="3"/>
</calcChain>
</file>

<file path=xl/sharedStrings.xml><?xml version="1.0" encoding="utf-8"?>
<sst xmlns="http://schemas.openxmlformats.org/spreadsheetml/2006/main" count="167" uniqueCount="114">
  <si>
    <t>RUBRO O CULTIVO</t>
  </si>
  <si>
    <t>Papa Riego</t>
  </si>
  <si>
    <t>RENDIMIENTO (sacos/Há.)</t>
  </si>
  <si>
    <t>VARIEDAD</t>
  </si>
  <si>
    <t>Patagonia</t>
  </si>
  <si>
    <t>FECHA ESTIMADA  PRECIO VENTA</t>
  </si>
  <si>
    <t>15-12-2021</t>
  </si>
  <si>
    <t>NIVEL TECNOLÓGICO</t>
  </si>
  <si>
    <t>Medio</t>
  </si>
  <si>
    <t>PRECIO ESPERADO ($/saco)</t>
  </si>
  <si>
    <t>REGIÓN</t>
  </si>
  <si>
    <t>Araucania</t>
  </si>
  <si>
    <t>INGRESO ESPERADO, con IVA ($)</t>
  </si>
  <si>
    <t>AGENCIA DE ÁREA</t>
  </si>
  <si>
    <t>Saavedra</t>
  </si>
  <si>
    <t>DESTINO PRODUCCION</t>
  </si>
  <si>
    <t>Mercado local</t>
  </si>
  <si>
    <t>COMUNA/LOCALIDAD</t>
  </si>
  <si>
    <t>SAAVEDRA</t>
  </si>
  <si>
    <t>FECHA DE COSECHA</t>
  </si>
  <si>
    <t>15-04-2021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</si>
  <si>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</si>
  <si>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</si>
  <si>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</si>
  <si>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</si>
  <si>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</si>
  <si>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</si>
  <si>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</si>
  <si>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</si>
  <si>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</si>
  <si>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</si>
  <si>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</si>
  <si>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 quimico.</t>
  </si>
  <si>
    <t>JH</t>
  </si>
  <si>
    <t>Octubre</t>
  </si>
  <si>
    <t>Selección y desifección</t>
  </si>
  <si>
    <t>Siembra manual</t>
  </si>
  <si>
    <t>Noviembre</t>
  </si>
  <si>
    <t>Aplicación fungicida</t>
  </si>
  <si>
    <t>Diciembre-Enero- Febrero</t>
  </si>
  <si>
    <t>Aplicación de fertilizante</t>
  </si>
  <si>
    <t>Diciembre</t>
  </si>
  <si>
    <t>Riego</t>
  </si>
  <si>
    <t>Dicembre- febrero</t>
  </si>
  <si>
    <t>Cosecha manual</t>
  </si>
  <si>
    <t>Sacos</t>
  </si>
  <si>
    <t>Subtotal Jornadas Hombre</t>
  </si>
  <si>
    <t>JORNADAS ANIMAL</t>
  </si>
  <si>
    <t>Subtotal Jornadas Animal</t>
  </si>
  <si>
    <t>MAQUINARIA</t>
  </si>
  <si>
    <t>Arado cincel</t>
  </si>
  <si>
    <t>JM</t>
  </si>
  <si>
    <t>Agosto</t>
  </si>
  <si>
    <t>Rastraje</t>
  </si>
  <si>
    <t>Vibrocultivador</t>
  </si>
  <si>
    <t>Aporca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</si>
  <si>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</si>
  <si>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</si>
  <si>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</si>
  <si>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</si>
  <si>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</si>
  <si>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</si>
  <si>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</si>
  <si>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</si>
  <si>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</si>
  <si>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</si>
  <si>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Kg</t>
  </si>
  <si>
    <t>Septiemrbe</t>
  </si>
  <si>
    <t xml:space="preserve">Mezcla </t>
  </si>
  <si>
    <t>HERBICIDAS</t>
  </si>
  <si>
    <t>Glifosato</t>
  </si>
  <si>
    <t>Lt.</t>
  </si>
  <si>
    <t>Bectra</t>
  </si>
  <si>
    <t>Septiembre</t>
  </si>
  <si>
    <t>FUNGICIDAS</t>
  </si>
  <si>
    <t>MOXAN</t>
  </si>
  <si>
    <t>Octubre-Noviembre</t>
  </si>
  <si>
    <t>FORUM</t>
  </si>
  <si>
    <t>Concento</t>
  </si>
  <si>
    <t>INSECTICIDAS</t>
  </si>
  <si>
    <t>Zero</t>
  </si>
  <si>
    <t>Subtotal Insumos</t>
  </si>
  <si>
    <t>OTROS</t>
  </si>
  <si>
    <t>Item</t>
  </si>
  <si>
    <t xml:space="preserve">Traslados </t>
  </si>
  <si>
    <t>Agosto - diciembre</t>
  </si>
  <si>
    <t>Hilo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</si>
  <si>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</si>
  <si>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</si>
  <si>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</si>
  <si>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</si>
  <si>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</si>
  <si>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</si>
  <si>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</si>
  <si>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</si>
  <si>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</si>
  <si>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</si>
  <si>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</si>
  <si>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</si>
  <si>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</si>
  <si>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</si>
  <si>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</si>
  <si>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</si>
  <si>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</si>
  <si>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</si>
  <si>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</si>
  <si>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</si>
  <si>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</si>
  <si>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</si>
  <si>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</si>
  <si>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</si>
  <si>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(saco/hà)</t>
  </si>
  <si>
    <t>Costo unitario ($/saco)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</si>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</sst>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8"/>
      <color rgb="FF000000"/>
      <name val="Arial Narrow"/>
      <family val="2"/>
    </font>
    <font>
      <sz val="9"/>
      <color indexed="8"/>
      <name val="Calibri"/>
    </font>
    <font>
      <sz val="9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20" fillId="0" borderId="18"/>
    <xf numFmtId="164" fontId="20" fillId="0" borderId="18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0" fontId="5" fillId="2" borderId="5" xfId="0" applyFont="1" applyFill="1" applyBorder="1" applyAlignment="1"/>
    <xf numFmtId="14" fontId="2" fillId="2" borderId="6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 wrapText="1"/>
    </xf>
    <xf numFmtId="49" fontId="9" fillId="3" borderId="11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5" fillId="6" borderId="18" xfId="0" applyFont="1" applyFill="1" applyBorder="1" applyAlignment="1"/>
    <xf numFmtId="49" fontId="13" fillId="7" borderId="19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166" fontId="13" fillId="2" borderId="4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5" fontId="1" fillId="2" borderId="18" xfId="0" applyNumberFormat="1" applyFont="1" applyFill="1" applyBorder="1" applyAlignment="1">
      <alignment vertical="center"/>
    </xf>
    <xf numFmtId="165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5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8" xfId="0" applyNumberFormat="1" applyFont="1" applyFill="1" applyBorder="1" applyAlignment="1">
      <alignment vertical="center"/>
    </xf>
    <xf numFmtId="49" fontId="15" fillId="7" borderId="29" xfId="0" applyNumberFormat="1" applyFont="1" applyFill="1" applyBorder="1" applyAlignment="1"/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 applyAlignment="1"/>
    <xf numFmtId="49" fontId="13" fillId="7" borderId="32" xfId="0" applyNumberFormat="1" applyFont="1" applyFill="1" applyBorder="1" applyAlignment="1">
      <alignment vertical="center"/>
    </xf>
    <xf numFmtId="166" fontId="13" fillId="7" borderId="33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15" fillId="8" borderId="37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0" fontId="13" fillId="6" borderId="18" xfId="0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49" fontId="18" fillId="8" borderId="18" xfId="0" applyNumberFormat="1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0" fontId="10" fillId="8" borderId="46" xfId="0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166" fontId="13" fillId="7" borderId="34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22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wrapText="1"/>
    </xf>
    <xf numFmtId="3" fontId="2" fillId="2" borderId="4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 wrapText="1"/>
    </xf>
    <xf numFmtId="49" fontId="23" fillId="2" borderId="4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horizontal="left" wrapText="1"/>
    </xf>
    <xf numFmtId="165" fontId="1" fillId="5" borderId="27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left" wrapText="1"/>
    </xf>
    <xf numFmtId="0" fontId="22" fillId="2" borderId="4" xfId="0" applyNumberFormat="1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left" wrapText="1"/>
    </xf>
    <xf numFmtId="3" fontId="22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center" wrapText="1"/>
    </xf>
    <xf numFmtId="3" fontId="24" fillId="3" borderId="11" xfId="0" applyNumberFormat="1" applyFont="1" applyFill="1" applyBorder="1" applyAlignment="1">
      <alignment vertical="center"/>
    </xf>
    <xf numFmtId="3" fontId="23" fillId="2" borderId="4" xfId="0" applyNumberFormat="1" applyFont="1" applyFill="1" applyBorder="1" applyAlignment="1"/>
    <xf numFmtId="3" fontId="24" fillId="3" borderId="16" xfId="0" applyNumberFormat="1" applyFont="1" applyFill="1" applyBorder="1" applyAlignment="1">
      <alignment vertical="center"/>
    </xf>
    <xf numFmtId="3" fontId="23" fillId="2" borderId="4" xfId="0" applyNumberFormat="1" applyFont="1" applyFill="1" applyBorder="1" applyAlignment="1">
      <alignment horizontal="left"/>
    </xf>
    <xf numFmtId="49" fontId="23" fillId="2" borderId="4" xfId="0" applyNumberFormat="1" applyFont="1" applyFill="1" applyBorder="1" applyAlignment="1">
      <alignment horizontal="left" wrapText="1"/>
    </xf>
    <xf numFmtId="49" fontId="23" fillId="2" borderId="4" xfId="0" applyNumberFormat="1" applyFont="1" applyFill="1" applyBorder="1" applyAlignment="1"/>
    <xf numFmtId="0" fontId="23" fillId="2" borderId="4" xfId="0" applyNumberFormat="1" applyFont="1" applyFill="1" applyBorder="1" applyAlignment="1">
      <alignment horizontal="left"/>
    </xf>
    <xf numFmtId="49" fontId="25" fillId="2" borderId="4" xfId="0" applyNumberFormat="1" applyFont="1" applyFill="1" applyBorder="1" applyAlignment="1"/>
    <xf numFmtId="0" fontId="23" fillId="2" borderId="4" xfId="0" applyFont="1" applyFill="1" applyBorder="1" applyAlignment="1"/>
    <xf numFmtId="0" fontId="23" fillId="2" borderId="4" xfId="0" applyFont="1" applyFill="1" applyBorder="1" applyAlignment="1">
      <alignment horizontal="left"/>
    </xf>
    <xf numFmtId="49" fontId="23" fillId="2" borderId="15" xfId="0" applyNumberFormat="1" applyFont="1" applyFill="1" applyBorder="1" applyAlignment="1"/>
    <xf numFmtId="0" fontId="23" fillId="2" borderId="15" xfId="0" applyNumberFormat="1" applyFont="1" applyFill="1" applyBorder="1" applyAlignment="1">
      <alignment horizontal="left"/>
    </xf>
    <xf numFmtId="49" fontId="23" fillId="2" borderId="15" xfId="0" applyNumberFormat="1" applyFont="1" applyFill="1" applyBorder="1" applyAlignment="1">
      <alignment horizontal="left"/>
    </xf>
    <xf numFmtId="3" fontId="23" fillId="2" borderId="15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8" fillId="8" borderId="35" xfId="0" applyNumberFormat="1" applyFont="1" applyFill="1" applyBorder="1" applyAlignment="1">
      <alignment vertical="center"/>
    </xf>
    <xf numFmtId="0" fontId="13" fillId="8" borderId="36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3" fontId="13" fillId="7" borderId="48" xfId="0" applyNumberFormat="1" applyFont="1" applyFill="1" applyBorder="1" applyAlignment="1">
      <alignment vertical="center"/>
    </xf>
    <xf numFmtId="3" fontId="13" fillId="7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left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/>
    </xf>
    <xf numFmtId="49" fontId="4" fillId="2" borderId="51" xfId="0" applyNumberFormat="1" applyFont="1" applyFill="1" applyBorder="1" applyAlignment="1">
      <alignment horizontal="left" wrapText="1"/>
    </xf>
    <xf numFmtId="14" fontId="4" fillId="2" borderId="51" xfId="0" applyNumberFormat="1" applyFont="1" applyFill="1" applyBorder="1" applyAlignment="1">
      <alignment horizontal="left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activeCell="H41" sqref="H41"/>
    </sheetView>
  </sheetViews>
  <sheetFormatPr baseColWidth="10" defaultColWidth="11.42578125" defaultRowHeight="15"/>
  <cols>
    <col min="1" max="1" width="16.710937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  <col min="8" max="8" width="20.140625" style="102" customWidth="1"/>
  </cols>
  <sheetData>
    <row r="1" spans="1:8">
      <c r="A1" s="2"/>
      <c r="B1" s="2"/>
      <c r="C1" s="2"/>
      <c r="D1" s="2"/>
      <c r="E1" s="2"/>
      <c r="F1" s="2"/>
      <c r="H1" s="101"/>
    </row>
    <row r="2" spans="1:8">
      <c r="A2" s="2"/>
      <c r="B2" s="2"/>
      <c r="C2" s="2"/>
      <c r="D2" s="2"/>
      <c r="E2" s="2"/>
      <c r="F2" s="2"/>
    </row>
    <row r="3" spans="1:8">
      <c r="A3" s="2"/>
      <c r="B3" s="2"/>
      <c r="C3" s="2"/>
      <c r="D3" s="2"/>
      <c r="E3" s="2"/>
      <c r="F3" s="2"/>
    </row>
    <row r="4" spans="1:8">
      <c r="A4" s="2"/>
      <c r="B4" s="2"/>
      <c r="C4" s="2"/>
      <c r="D4" s="2"/>
      <c r="E4" s="2"/>
      <c r="F4" s="2"/>
    </row>
    <row r="5" spans="1:8">
      <c r="A5" s="2"/>
      <c r="B5" s="2"/>
      <c r="C5" s="2"/>
      <c r="D5" s="2"/>
      <c r="E5" s="2"/>
      <c r="F5" s="2"/>
    </row>
    <row r="6" spans="1:8">
      <c r="A6" s="2"/>
      <c r="B6" s="2"/>
      <c r="C6" s="2"/>
      <c r="D6" s="2"/>
      <c r="E6" s="2"/>
      <c r="F6" s="2"/>
    </row>
    <row r="7" spans="1:8">
      <c r="A7" s="2"/>
      <c r="B7" s="2"/>
      <c r="C7" s="2"/>
      <c r="D7" s="2"/>
      <c r="E7" s="2"/>
      <c r="F7" s="2"/>
    </row>
    <row r="8" spans="1:8">
      <c r="A8" s="150"/>
      <c r="B8" s="3"/>
      <c r="C8" s="2"/>
      <c r="D8" s="3"/>
      <c r="E8" s="3"/>
      <c r="F8" s="3"/>
    </row>
    <row r="9" spans="1:8">
      <c r="A9" s="152" t="s">
        <v>0</v>
      </c>
      <c r="B9" s="145" t="s">
        <v>1</v>
      </c>
      <c r="C9" s="4"/>
      <c r="D9" s="141" t="s">
        <v>2</v>
      </c>
      <c r="E9" s="142"/>
      <c r="F9" s="108">
        <v>1200</v>
      </c>
    </row>
    <row r="10" spans="1:8">
      <c r="A10" s="153" t="s">
        <v>3</v>
      </c>
      <c r="B10" s="146" t="s">
        <v>4</v>
      </c>
      <c r="C10" s="5"/>
      <c r="D10" s="133" t="s">
        <v>5</v>
      </c>
      <c r="E10" s="134"/>
      <c r="F10" s="110" t="s">
        <v>6</v>
      </c>
    </row>
    <row r="11" spans="1:8">
      <c r="A11" s="153" t="s">
        <v>7</v>
      </c>
      <c r="B11" s="147" t="s">
        <v>8</v>
      </c>
      <c r="C11" s="5"/>
      <c r="D11" s="133" t="s">
        <v>9</v>
      </c>
      <c r="E11" s="134"/>
      <c r="F11" s="111">
        <v>6000</v>
      </c>
    </row>
    <row r="12" spans="1:8">
      <c r="A12" s="153" t="s">
        <v>10</v>
      </c>
      <c r="B12" s="148" t="s">
        <v>11</v>
      </c>
      <c r="C12" s="5"/>
      <c r="D12" s="104" t="s">
        <v>12</v>
      </c>
      <c r="E12" s="105"/>
      <c r="F12" s="112">
        <f>(F9*F11)</f>
        <v>7200000</v>
      </c>
    </row>
    <row r="13" spans="1:8">
      <c r="A13" s="153" t="s">
        <v>13</v>
      </c>
      <c r="B13" s="147" t="s">
        <v>14</v>
      </c>
      <c r="C13" s="5"/>
      <c r="D13" s="133" t="s">
        <v>15</v>
      </c>
      <c r="E13" s="134"/>
      <c r="F13" s="110" t="s">
        <v>16</v>
      </c>
    </row>
    <row r="14" spans="1:8">
      <c r="A14" s="153" t="s">
        <v>17</v>
      </c>
      <c r="B14" s="147" t="s">
        <v>18</v>
      </c>
      <c r="C14" s="5"/>
      <c r="D14" s="133" t="s">
        <v>19</v>
      </c>
      <c r="E14" s="134"/>
      <c r="F14" s="110" t="s">
        <v>20</v>
      </c>
    </row>
    <row r="15" spans="1:8" ht="25.5">
      <c r="A15" s="153" t="s">
        <v>21</v>
      </c>
      <c r="B15" s="149">
        <v>44206</v>
      </c>
      <c r="C15" s="5"/>
      <c r="D15" s="135" t="s">
        <v>22</v>
      </c>
      <c r="E15" s="136"/>
      <c r="F15" s="107" t="s">
        <v>23</v>
      </c>
    </row>
    <row r="16" spans="1:8">
      <c r="A16" s="151"/>
      <c r="B16" s="6"/>
      <c r="C16" s="7"/>
      <c r="D16" s="8"/>
      <c r="E16" s="8"/>
      <c r="F16" s="9"/>
    </row>
    <row r="17" spans="1:6">
      <c r="A17" s="137" t="s">
        <v>24</v>
      </c>
      <c r="B17" s="138"/>
      <c r="C17" s="138"/>
      <c r="D17" s="138"/>
      <c r="E17" s="138"/>
      <c r="F17" s="138"/>
    </row>
    <row r="18" spans="1:6">
      <c r="A18" s="10"/>
      <c r="B18" s="11"/>
      <c r="C18" s="11"/>
      <c r="D18" s="11"/>
      <c r="E18" s="12"/>
      <c r="F18" s="12"/>
    </row>
    <row r="19" spans="1:6">
      <c r="A19" s="13" t="s">
        <v>25</v>
      </c>
      <c r="B19" s="14"/>
      <c r="C19" s="15"/>
      <c r="D19" s="15"/>
      <c r="E19" s="15"/>
      <c r="F19" s="15"/>
    </row>
    <row r="20" spans="1:6" ht="24">
      <c r="A20" s="16" t="s">
        <v>26</v>
      </c>
      <c r="B20" s="16" t="s">
        <v>27</v>
      </c>
      <c r="C20" s="16" t="s">
        <v>28</v>
      </c>
      <c r="D20" s="16" t="s">
        <v>29</v>
      </c>
      <c r="E20" s="16" t="s">
        <v>30</v>
      </c>
      <c r="F20" s="16" t="s">
        <v>31</v>
      </c>
    </row>
    <row r="21" spans="1:6" ht="25.5">
      <c r="A21" s="103" t="s">
        <v>32</v>
      </c>
      <c r="B21" s="107" t="s">
        <v>33</v>
      </c>
      <c r="C21" s="114">
        <v>1</v>
      </c>
      <c r="D21" s="107" t="s">
        <v>34</v>
      </c>
      <c r="E21" s="109">
        <v>15000</v>
      </c>
      <c r="F21" s="109">
        <f>(C21*E21)</f>
        <v>15000</v>
      </c>
    </row>
    <row r="22" spans="1:6">
      <c r="A22" s="103" t="s">
        <v>35</v>
      </c>
      <c r="B22" s="107" t="s">
        <v>33</v>
      </c>
      <c r="C22" s="114">
        <v>1</v>
      </c>
      <c r="D22" s="107" t="s">
        <v>34</v>
      </c>
      <c r="E22" s="109">
        <v>18000</v>
      </c>
      <c r="F22" s="109">
        <f>(C22*E22)</f>
        <v>18000</v>
      </c>
    </row>
    <row r="23" spans="1:6">
      <c r="A23" s="103" t="s">
        <v>36</v>
      </c>
      <c r="B23" s="107" t="s">
        <v>33</v>
      </c>
      <c r="C23" s="114">
        <v>6</v>
      </c>
      <c r="D23" s="107" t="s">
        <v>37</v>
      </c>
      <c r="E23" s="109">
        <v>15000</v>
      </c>
      <c r="F23" s="109">
        <f>(C23*E23)</f>
        <v>90000</v>
      </c>
    </row>
    <row r="24" spans="1:6" ht="25.5">
      <c r="A24" s="103" t="s">
        <v>38</v>
      </c>
      <c r="B24" s="107" t="s">
        <v>33</v>
      </c>
      <c r="C24" s="114">
        <v>10</v>
      </c>
      <c r="D24" s="107" t="s">
        <v>39</v>
      </c>
      <c r="E24" s="109">
        <v>15000</v>
      </c>
      <c r="F24" s="109">
        <f t="shared" ref="F24:F27" si="0">(C24*E24)</f>
        <v>150000</v>
      </c>
    </row>
    <row r="25" spans="1:6">
      <c r="A25" s="103" t="s">
        <v>40</v>
      </c>
      <c r="B25" s="107" t="s">
        <v>33</v>
      </c>
      <c r="C25" s="114">
        <v>1</v>
      </c>
      <c r="D25" s="107" t="s">
        <v>41</v>
      </c>
      <c r="E25" s="109">
        <v>15000</v>
      </c>
      <c r="F25" s="109">
        <f t="shared" si="0"/>
        <v>15000</v>
      </c>
    </row>
    <row r="26" spans="1:6">
      <c r="A26" s="106" t="s">
        <v>42</v>
      </c>
      <c r="B26" s="107" t="s">
        <v>33</v>
      </c>
      <c r="C26" s="115">
        <v>6</v>
      </c>
      <c r="D26" s="116" t="s">
        <v>43</v>
      </c>
      <c r="E26" s="117">
        <v>25000</v>
      </c>
      <c r="F26" s="117">
        <f t="shared" si="0"/>
        <v>150000</v>
      </c>
    </row>
    <row r="27" spans="1:6">
      <c r="A27" s="103" t="s">
        <v>44</v>
      </c>
      <c r="B27" s="107" t="s">
        <v>45</v>
      </c>
      <c r="C27" s="114">
        <v>1200</v>
      </c>
      <c r="D27" s="107" t="s">
        <v>41</v>
      </c>
      <c r="E27" s="109">
        <v>700</v>
      </c>
      <c r="F27" s="109">
        <f t="shared" si="0"/>
        <v>840000</v>
      </c>
    </row>
    <row r="28" spans="1:6">
      <c r="A28" s="17" t="s">
        <v>46</v>
      </c>
      <c r="B28" s="18"/>
      <c r="C28" s="18"/>
      <c r="D28" s="18"/>
      <c r="E28" s="19"/>
      <c r="F28" s="20">
        <f>SUM(F21:F27)</f>
        <v>1278000</v>
      </c>
    </row>
    <row r="29" spans="1:6">
      <c r="A29" s="10"/>
      <c r="B29" s="12"/>
      <c r="C29" s="12"/>
      <c r="D29" s="12"/>
      <c r="E29" s="21"/>
      <c r="F29" s="21"/>
    </row>
    <row r="30" spans="1:6">
      <c r="A30" s="22" t="s">
        <v>47</v>
      </c>
      <c r="B30" s="23"/>
      <c r="C30" s="24"/>
      <c r="D30" s="24"/>
      <c r="E30" s="25"/>
      <c r="F30" s="25"/>
    </row>
    <row r="31" spans="1:6" ht="24">
      <c r="A31" s="26" t="s">
        <v>26</v>
      </c>
      <c r="B31" s="27" t="s">
        <v>27</v>
      </c>
      <c r="C31" s="27" t="s">
        <v>28</v>
      </c>
      <c r="D31" s="26" t="s">
        <v>29</v>
      </c>
      <c r="E31" s="27" t="s">
        <v>30</v>
      </c>
      <c r="F31" s="26" t="s">
        <v>31</v>
      </c>
    </row>
    <row r="32" spans="1:6">
      <c r="A32" s="28"/>
      <c r="B32" s="29"/>
      <c r="C32" s="29"/>
      <c r="D32" s="29"/>
      <c r="E32" s="28"/>
      <c r="F32" s="28"/>
    </row>
    <row r="33" spans="1:6">
      <c r="A33" s="30" t="s">
        <v>48</v>
      </c>
      <c r="B33" s="31"/>
      <c r="C33" s="31"/>
      <c r="D33" s="31"/>
      <c r="E33" s="32"/>
      <c r="F33" s="32"/>
    </row>
    <row r="34" spans="1:6">
      <c r="A34" s="33"/>
      <c r="B34" s="34"/>
      <c r="C34" s="34"/>
      <c r="D34" s="34"/>
      <c r="E34" s="35"/>
      <c r="F34" s="35"/>
    </row>
    <row r="35" spans="1:6">
      <c r="A35" s="22" t="s">
        <v>49</v>
      </c>
      <c r="B35" s="23"/>
      <c r="C35" s="24"/>
      <c r="D35" s="24"/>
      <c r="E35" s="25"/>
      <c r="F35" s="25"/>
    </row>
    <row r="36" spans="1:6" ht="24">
      <c r="A36" s="36" t="s">
        <v>26</v>
      </c>
      <c r="B36" s="36" t="s">
        <v>27</v>
      </c>
      <c r="C36" s="36" t="s">
        <v>28</v>
      </c>
      <c r="D36" s="36" t="s">
        <v>29</v>
      </c>
      <c r="E36" s="37" t="s">
        <v>30</v>
      </c>
      <c r="F36" s="36" t="s">
        <v>31</v>
      </c>
    </row>
    <row r="37" spans="1:6">
      <c r="A37" s="103" t="s">
        <v>50</v>
      </c>
      <c r="B37" s="107" t="s">
        <v>51</v>
      </c>
      <c r="C37" s="114">
        <v>0.125</v>
      </c>
      <c r="D37" s="107" t="s">
        <v>52</v>
      </c>
      <c r="E37" s="109">
        <v>240000</v>
      </c>
      <c r="F37" s="109">
        <f t="shared" ref="F37:F40" si="1">(C37*E37)</f>
        <v>30000</v>
      </c>
    </row>
    <row r="38" spans="1:6">
      <c r="A38" s="103" t="s">
        <v>53</v>
      </c>
      <c r="B38" s="107" t="s">
        <v>51</v>
      </c>
      <c r="C38" s="114">
        <v>0.375</v>
      </c>
      <c r="D38" s="107" t="s">
        <v>52</v>
      </c>
      <c r="E38" s="109">
        <v>176000</v>
      </c>
      <c r="F38" s="109">
        <f t="shared" si="1"/>
        <v>66000</v>
      </c>
    </row>
    <row r="39" spans="1:6">
      <c r="A39" s="103" t="s">
        <v>54</v>
      </c>
      <c r="B39" s="107" t="s">
        <v>51</v>
      </c>
      <c r="C39" s="114">
        <v>0.125</v>
      </c>
      <c r="D39" s="107" t="s">
        <v>52</v>
      </c>
      <c r="E39" s="109">
        <v>200000</v>
      </c>
      <c r="F39" s="109">
        <f t="shared" si="1"/>
        <v>25000</v>
      </c>
    </row>
    <row r="40" spans="1:6">
      <c r="A40" s="103" t="s">
        <v>55</v>
      </c>
      <c r="B40" s="107" t="s">
        <v>51</v>
      </c>
      <c r="C40" s="114">
        <v>0.125</v>
      </c>
      <c r="D40" s="107" t="s">
        <v>34</v>
      </c>
      <c r="E40" s="109">
        <v>160000</v>
      </c>
      <c r="F40" s="109">
        <f t="shared" si="1"/>
        <v>20000</v>
      </c>
    </row>
    <row r="41" spans="1:6">
      <c r="A41" s="38" t="s">
        <v>56</v>
      </c>
      <c r="B41" s="39"/>
      <c r="C41" s="39"/>
      <c r="D41" s="39"/>
      <c r="E41" s="40"/>
      <c r="F41" s="41">
        <f>SUM(F37:F40)</f>
        <v>141000</v>
      </c>
    </row>
    <row r="42" spans="1:6">
      <c r="A42" s="33"/>
      <c r="B42" s="34"/>
      <c r="C42" s="34"/>
      <c r="D42" s="34"/>
      <c r="E42" s="35"/>
      <c r="F42" s="35"/>
    </row>
    <row r="43" spans="1:6">
      <c r="A43" s="22" t="s">
        <v>57</v>
      </c>
      <c r="B43" s="23"/>
      <c r="C43" s="24"/>
      <c r="D43" s="24"/>
      <c r="E43" s="25"/>
      <c r="F43" s="25"/>
    </row>
    <row r="44" spans="1:6" ht="24">
      <c r="A44" s="37" t="s">
        <v>58</v>
      </c>
      <c r="B44" s="37" t="s">
        <v>59</v>
      </c>
      <c r="C44" s="37" t="s">
        <v>60</v>
      </c>
      <c r="D44" s="37" t="s">
        <v>29</v>
      </c>
      <c r="E44" s="37" t="s">
        <v>30</v>
      </c>
      <c r="F44" s="37" t="s">
        <v>31</v>
      </c>
    </row>
    <row r="45" spans="1:6">
      <c r="A45" s="42" t="s">
        <v>61</v>
      </c>
      <c r="B45" s="118"/>
      <c r="C45" s="118"/>
      <c r="D45" s="118"/>
      <c r="E45" s="118"/>
      <c r="F45" s="118"/>
    </row>
    <row r="46" spans="1:6">
      <c r="A46" s="124" t="s">
        <v>62</v>
      </c>
      <c r="B46" s="124" t="s">
        <v>63</v>
      </c>
      <c r="C46" s="125">
        <v>2500</v>
      </c>
      <c r="D46" s="110" t="s">
        <v>52</v>
      </c>
      <c r="E46" s="122">
        <v>480</v>
      </c>
      <c r="F46" s="122">
        <f>(C46*E46)</f>
        <v>1200000</v>
      </c>
    </row>
    <row r="47" spans="1:6">
      <c r="A47" s="126" t="s">
        <v>64</v>
      </c>
      <c r="B47" s="127"/>
      <c r="C47" s="128"/>
      <c r="D47" s="128"/>
      <c r="E47" s="122"/>
      <c r="F47" s="122"/>
    </row>
    <row r="48" spans="1:6">
      <c r="A48" s="124" t="s">
        <v>65</v>
      </c>
      <c r="B48" s="124" t="s">
        <v>66</v>
      </c>
      <c r="C48" s="125">
        <v>250</v>
      </c>
      <c r="D48" s="110" t="s">
        <v>67</v>
      </c>
      <c r="E48" s="122">
        <v>400</v>
      </c>
      <c r="F48" s="122">
        <f>(C48*E48)</f>
        <v>100000</v>
      </c>
    </row>
    <row r="49" spans="1:6">
      <c r="A49" s="124" t="s">
        <v>68</v>
      </c>
      <c r="B49" s="124" t="s">
        <v>63</v>
      </c>
      <c r="C49" s="125">
        <v>1200</v>
      </c>
      <c r="D49" s="110" t="s">
        <v>52</v>
      </c>
      <c r="E49" s="122">
        <v>420</v>
      </c>
      <c r="F49" s="122">
        <f>(C49*E49)</f>
        <v>504000</v>
      </c>
    </row>
    <row r="50" spans="1:6">
      <c r="A50" s="126" t="s">
        <v>69</v>
      </c>
      <c r="B50" s="127"/>
      <c r="C50" s="128"/>
      <c r="D50" s="128"/>
      <c r="E50" s="122"/>
      <c r="F50" s="122"/>
    </row>
    <row r="51" spans="1:6">
      <c r="A51" s="124" t="s">
        <v>70</v>
      </c>
      <c r="B51" s="124" t="s">
        <v>71</v>
      </c>
      <c r="C51" s="125">
        <v>3</v>
      </c>
      <c r="D51" s="110" t="s">
        <v>52</v>
      </c>
      <c r="E51" s="122">
        <v>7500</v>
      </c>
      <c r="F51" s="122">
        <f>(C51*E51)</f>
        <v>22500</v>
      </c>
    </row>
    <row r="52" spans="1:6">
      <c r="A52" s="124" t="s">
        <v>72</v>
      </c>
      <c r="B52" s="124" t="s">
        <v>71</v>
      </c>
      <c r="C52" s="125">
        <v>2</v>
      </c>
      <c r="D52" s="110" t="s">
        <v>73</v>
      </c>
      <c r="E52" s="122">
        <v>35000</v>
      </c>
      <c r="F52" s="122">
        <f>(C52*E52)</f>
        <v>70000</v>
      </c>
    </row>
    <row r="53" spans="1:6">
      <c r="A53" s="126" t="s">
        <v>74</v>
      </c>
      <c r="B53" s="124"/>
      <c r="C53" s="125"/>
      <c r="D53" s="110"/>
      <c r="E53" s="122"/>
      <c r="F53" s="122"/>
    </row>
    <row r="54" spans="1:6">
      <c r="A54" s="124" t="s">
        <v>75</v>
      </c>
      <c r="B54" s="124" t="s">
        <v>71</v>
      </c>
      <c r="C54" s="125">
        <v>6</v>
      </c>
      <c r="D54" s="110" t="s">
        <v>76</v>
      </c>
      <c r="E54" s="122">
        <v>22000</v>
      </c>
      <c r="F54" s="122">
        <f t="shared" ref="F54:F56" si="2">(C54*E54)</f>
        <v>132000</v>
      </c>
    </row>
    <row r="55" spans="1:6">
      <c r="A55" s="124" t="s">
        <v>77</v>
      </c>
      <c r="B55" s="124" t="s">
        <v>71</v>
      </c>
      <c r="C55" s="125">
        <v>1.6</v>
      </c>
      <c r="D55" s="110" t="s">
        <v>76</v>
      </c>
      <c r="E55" s="122">
        <v>120000</v>
      </c>
      <c r="F55" s="122">
        <f t="shared" si="2"/>
        <v>192000</v>
      </c>
    </row>
    <row r="56" spans="1:6">
      <c r="A56" s="124" t="s">
        <v>78</v>
      </c>
      <c r="B56" s="124" t="s">
        <v>71</v>
      </c>
      <c r="C56" s="125">
        <v>4</v>
      </c>
      <c r="D56" s="110" t="s">
        <v>76</v>
      </c>
      <c r="E56" s="122">
        <v>51000</v>
      </c>
      <c r="F56" s="122">
        <f t="shared" si="2"/>
        <v>204000</v>
      </c>
    </row>
    <row r="57" spans="1:6">
      <c r="A57" s="126" t="s">
        <v>79</v>
      </c>
      <c r="B57" s="127"/>
      <c r="C57" s="128"/>
      <c r="D57" s="128"/>
      <c r="E57" s="120"/>
      <c r="F57" s="120"/>
    </row>
    <row r="58" spans="1:6">
      <c r="A58" s="129" t="s">
        <v>80</v>
      </c>
      <c r="B58" s="129" t="s">
        <v>71</v>
      </c>
      <c r="C58" s="130">
        <v>0.5</v>
      </c>
      <c r="D58" s="131" t="s">
        <v>76</v>
      </c>
      <c r="E58" s="132">
        <v>32000</v>
      </c>
      <c r="F58" s="132">
        <f>(C58*E58)</f>
        <v>16000</v>
      </c>
    </row>
    <row r="59" spans="1:6">
      <c r="A59" s="43" t="s">
        <v>81</v>
      </c>
      <c r="B59" s="44"/>
      <c r="C59" s="44"/>
      <c r="D59" s="44"/>
      <c r="E59" s="44"/>
      <c r="F59" s="119">
        <f>SUM(F45:F58)</f>
        <v>2440500</v>
      </c>
    </row>
    <row r="60" spans="1:6">
      <c r="A60" s="33"/>
      <c r="B60" s="34"/>
      <c r="C60" s="34"/>
      <c r="D60" s="45"/>
      <c r="E60" s="35"/>
      <c r="F60" s="35"/>
    </row>
    <row r="61" spans="1:6">
      <c r="A61" s="22" t="s">
        <v>82</v>
      </c>
      <c r="B61" s="23"/>
      <c r="C61" s="24"/>
      <c r="D61" s="24"/>
      <c r="E61" s="25"/>
      <c r="F61" s="25"/>
    </row>
    <row r="62" spans="1:6" ht="24">
      <c r="A62" s="36" t="s">
        <v>83</v>
      </c>
      <c r="B62" s="37" t="s">
        <v>59</v>
      </c>
      <c r="C62" s="37" t="s">
        <v>60</v>
      </c>
      <c r="D62" s="36" t="s">
        <v>29</v>
      </c>
      <c r="E62" s="37" t="s">
        <v>30</v>
      </c>
      <c r="F62" s="36" t="s">
        <v>31</v>
      </c>
    </row>
    <row r="63" spans="1:6">
      <c r="A63" s="103" t="s">
        <v>84</v>
      </c>
      <c r="B63" s="110" t="s">
        <v>45</v>
      </c>
      <c r="C63" s="122">
        <v>1200</v>
      </c>
      <c r="D63" s="123" t="s">
        <v>85</v>
      </c>
      <c r="E63" s="122">
        <v>300</v>
      </c>
      <c r="F63" s="122">
        <f>(C63*E63)</f>
        <v>360000</v>
      </c>
    </row>
    <row r="64" spans="1:6">
      <c r="A64" s="103" t="s">
        <v>86</v>
      </c>
      <c r="B64" s="110" t="s">
        <v>59</v>
      </c>
      <c r="C64" s="122">
        <v>6</v>
      </c>
      <c r="D64" s="123" t="s">
        <v>41</v>
      </c>
      <c r="E64" s="122">
        <v>3500</v>
      </c>
      <c r="F64" s="122">
        <f t="shared" ref="F64:F65" si="3">(C64*E64)</f>
        <v>21000</v>
      </c>
    </row>
    <row r="65" spans="1:8">
      <c r="A65" s="103" t="s">
        <v>45</v>
      </c>
      <c r="B65" s="110" t="s">
        <v>59</v>
      </c>
      <c r="C65" s="122">
        <v>1200</v>
      </c>
      <c r="D65" s="123" t="s">
        <v>41</v>
      </c>
      <c r="E65" s="122">
        <v>210</v>
      </c>
      <c r="F65" s="122">
        <f t="shared" si="3"/>
        <v>252000</v>
      </c>
    </row>
    <row r="66" spans="1:8">
      <c r="A66" s="46" t="s">
        <v>87</v>
      </c>
      <c r="B66" s="47"/>
      <c r="C66" s="47"/>
      <c r="D66" s="47"/>
      <c r="E66" s="48"/>
      <c r="F66" s="121">
        <f>SUM(F63+F64+F65)</f>
        <v>633000</v>
      </c>
    </row>
    <row r="67" spans="1:8">
      <c r="A67" s="63"/>
      <c r="B67" s="63"/>
      <c r="C67" s="63"/>
      <c r="D67" s="63"/>
      <c r="E67" s="64"/>
      <c r="F67" s="64"/>
    </row>
    <row r="68" spans="1:8">
      <c r="A68" s="65" t="s">
        <v>88</v>
      </c>
      <c r="B68" s="66"/>
      <c r="C68" s="66"/>
      <c r="D68" s="66"/>
      <c r="E68" s="66"/>
      <c r="F68" s="67">
        <f>F28+F41+F59+F66</f>
        <v>4492500</v>
      </c>
    </row>
    <row r="69" spans="1:8">
      <c r="A69" s="68" t="s">
        <v>89</v>
      </c>
      <c r="B69" s="50"/>
      <c r="C69" s="50"/>
      <c r="D69" s="50"/>
      <c r="E69" s="50"/>
      <c r="F69" s="69">
        <f>F68*0.05</f>
        <v>224625</v>
      </c>
    </row>
    <row r="70" spans="1:8">
      <c r="A70" s="70" t="s">
        <v>90</v>
      </c>
      <c r="B70" s="49"/>
      <c r="C70" s="49"/>
      <c r="D70" s="49"/>
      <c r="E70" s="49"/>
      <c r="F70" s="71">
        <f>F69+F68</f>
        <v>4717125</v>
      </c>
    </row>
    <row r="71" spans="1:8">
      <c r="A71" s="68" t="s">
        <v>91</v>
      </c>
      <c r="B71" s="50"/>
      <c r="C71" s="50"/>
      <c r="D71" s="50"/>
      <c r="E71" s="50"/>
      <c r="F71" s="69">
        <f>F12</f>
        <v>7200000</v>
      </c>
    </row>
    <row r="72" spans="1:8">
      <c r="A72" s="72" t="s">
        <v>92</v>
      </c>
      <c r="B72" s="73"/>
      <c r="C72" s="73"/>
      <c r="D72" s="73"/>
      <c r="E72" s="73"/>
      <c r="F72" s="113">
        <f>F71-F70</f>
        <v>2482875</v>
      </c>
    </row>
    <row r="73" spans="1:8">
      <c r="A73" s="61" t="s">
        <v>93</v>
      </c>
      <c r="B73" s="62"/>
      <c r="C73" s="62"/>
      <c r="D73" s="62"/>
      <c r="E73" s="62"/>
      <c r="F73" s="58"/>
    </row>
    <row r="74" spans="1:8" ht="15.75" thickBot="1">
      <c r="A74" s="74"/>
      <c r="B74" s="62"/>
      <c r="C74" s="62"/>
      <c r="D74" s="62"/>
      <c r="E74" s="62"/>
      <c r="F74" s="58"/>
    </row>
    <row r="75" spans="1:8">
      <c r="A75" s="86" t="s">
        <v>94</v>
      </c>
      <c r="B75" s="87"/>
      <c r="C75" s="87"/>
      <c r="D75" s="87"/>
      <c r="E75" s="88"/>
      <c r="F75" s="58"/>
    </row>
    <row r="76" spans="1:8">
      <c r="A76" s="89" t="s">
        <v>95</v>
      </c>
      <c r="B76" s="60"/>
      <c r="C76" s="60"/>
      <c r="D76" s="60"/>
      <c r="E76" s="90"/>
      <c r="F76" s="58"/>
    </row>
    <row r="77" spans="1:8">
      <c r="A77" s="89" t="s">
        <v>96</v>
      </c>
      <c r="B77" s="60"/>
      <c r="C77" s="60"/>
      <c r="D77" s="60"/>
      <c r="E77" s="90"/>
      <c r="F77" s="58"/>
    </row>
    <row r="78" spans="1:8">
      <c r="A78" s="89" t="s">
        <v>97</v>
      </c>
      <c r="B78" s="60"/>
      <c r="C78" s="60"/>
      <c r="D78" s="60"/>
      <c r="E78" s="90"/>
      <c r="F78" s="58"/>
    </row>
    <row r="79" spans="1:8">
      <c r="A79" s="89" t="s">
        <v>98</v>
      </c>
      <c r="B79" s="60"/>
      <c r="C79" s="60"/>
      <c r="D79" s="60"/>
      <c r="E79" s="90"/>
      <c r="F79" s="58"/>
    </row>
    <row r="80" spans="1:8">
      <c r="A80" s="89" t="s">
        <v>99</v>
      </c>
      <c r="B80" s="60"/>
      <c r="C80" s="60"/>
      <c r="D80" s="60"/>
      <c r="E80" s="90"/>
      <c r="F80" s="58"/>
      <c r="H80" s="101"/>
    </row>
    <row r="81" spans="1:8" ht="15.75" thickBot="1">
      <c r="A81" s="91" t="s">
        <v>100</v>
      </c>
      <c r="B81" s="92"/>
      <c r="C81" s="92"/>
      <c r="D81" s="92"/>
      <c r="E81" s="93"/>
      <c r="F81" s="58"/>
      <c r="H81" s="101"/>
    </row>
    <row r="82" spans="1:8">
      <c r="A82" s="84"/>
      <c r="B82" s="60"/>
      <c r="C82" s="60"/>
      <c r="D82" s="60"/>
      <c r="E82" s="60"/>
      <c r="F82" s="58"/>
      <c r="H82" s="101"/>
    </row>
    <row r="83" spans="1:8" ht="15.75" thickBot="1">
      <c r="A83" s="139" t="s">
        <v>101</v>
      </c>
      <c r="B83" s="140"/>
      <c r="C83" s="83"/>
      <c r="D83" s="51"/>
      <c r="E83" s="51"/>
      <c r="F83" s="58"/>
      <c r="H83" s="101"/>
    </row>
    <row r="84" spans="1:8">
      <c r="A84" s="76" t="s">
        <v>83</v>
      </c>
      <c r="B84" s="52" t="s">
        <v>102</v>
      </c>
      <c r="C84" s="77" t="s">
        <v>103</v>
      </c>
      <c r="D84" s="51"/>
      <c r="E84" s="51"/>
      <c r="F84" s="58"/>
      <c r="H84" s="101"/>
    </row>
    <row r="85" spans="1:8">
      <c r="A85" s="78" t="s">
        <v>104</v>
      </c>
      <c r="B85" s="53">
        <f>F28</f>
        <v>1278000</v>
      </c>
      <c r="C85" s="79">
        <f>(B85/B91)</f>
        <v>0.27092773670403053</v>
      </c>
      <c r="D85" s="51"/>
      <c r="E85" s="51"/>
      <c r="F85" s="58"/>
    </row>
    <row r="86" spans="1:8">
      <c r="A86" s="78" t="s">
        <v>105</v>
      </c>
      <c r="B86" s="54"/>
      <c r="C86" s="79">
        <v>0</v>
      </c>
      <c r="D86" s="51"/>
      <c r="E86" s="51"/>
      <c r="F86" s="58"/>
    </row>
    <row r="87" spans="1:8">
      <c r="A87" s="78" t="s">
        <v>106</v>
      </c>
      <c r="B87" s="53">
        <f>F41</f>
        <v>141000</v>
      </c>
      <c r="C87" s="79">
        <f>(B87/B91)</f>
        <v>2.9891088321806186E-2</v>
      </c>
      <c r="D87" s="51"/>
      <c r="E87" s="51"/>
      <c r="F87" s="58"/>
    </row>
    <row r="88" spans="1:8">
      <c r="A88" s="78" t="s">
        <v>58</v>
      </c>
      <c r="B88" s="53">
        <f>F59</f>
        <v>2440500</v>
      </c>
      <c r="C88" s="79">
        <f>(B88/B91)</f>
        <v>0.5173702202082836</v>
      </c>
      <c r="D88" s="51"/>
      <c r="E88" s="51"/>
      <c r="F88" s="58"/>
    </row>
    <row r="89" spans="1:8">
      <c r="A89" s="78" t="s">
        <v>107</v>
      </c>
      <c r="B89" s="55">
        <f>F66</f>
        <v>633000</v>
      </c>
      <c r="C89" s="79">
        <f>(B89/B91)</f>
        <v>0.13419190714683202</v>
      </c>
      <c r="D89" s="57"/>
      <c r="E89" s="57"/>
      <c r="F89" s="58"/>
    </row>
    <row r="90" spans="1:8">
      <c r="A90" s="78" t="s">
        <v>108</v>
      </c>
      <c r="B90" s="55">
        <f>F69</f>
        <v>224625</v>
      </c>
      <c r="C90" s="79">
        <f>(B90/B91)</f>
        <v>4.7619047619047616E-2</v>
      </c>
      <c r="D90" s="57"/>
      <c r="E90" s="57"/>
      <c r="F90" s="58"/>
    </row>
    <row r="91" spans="1:8" ht="15.75" thickBot="1">
      <c r="A91" s="80" t="s">
        <v>109</v>
      </c>
      <c r="B91" s="81">
        <f>SUM(B85:B90)</f>
        <v>4717125</v>
      </c>
      <c r="C91" s="82">
        <f>SUM(C85:C90)</f>
        <v>1</v>
      </c>
      <c r="D91" s="57"/>
      <c r="E91" s="57"/>
      <c r="F91" s="58"/>
    </row>
    <row r="92" spans="1:8">
      <c r="A92" s="74"/>
      <c r="B92" s="62"/>
      <c r="C92" s="62"/>
      <c r="D92" s="62"/>
      <c r="E92" s="62"/>
      <c r="F92" s="58"/>
    </row>
    <row r="93" spans="1:8">
      <c r="A93" s="75"/>
      <c r="B93" s="62"/>
      <c r="C93" s="62"/>
      <c r="D93" s="62"/>
      <c r="E93" s="62"/>
      <c r="F93" s="58"/>
    </row>
    <row r="94" spans="1:8" ht="15.75" thickBot="1">
      <c r="A94" s="95"/>
      <c r="B94" s="96" t="s">
        <v>110</v>
      </c>
      <c r="C94" s="97"/>
      <c r="D94" s="98"/>
      <c r="E94" s="56"/>
      <c r="F94" s="58"/>
    </row>
    <row r="95" spans="1:8">
      <c r="A95" s="99" t="s">
        <v>111</v>
      </c>
      <c r="B95" s="143">
        <v>1100</v>
      </c>
      <c r="C95" s="143">
        <v>1200</v>
      </c>
      <c r="D95" s="144">
        <v>1300</v>
      </c>
      <c r="E95" s="94"/>
      <c r="F95" s="59"/>
    </row>
    <row r="96" spans="1:8" ht="15.75" thickBot="1">
      <c r="A96" s="80" t="s">
        <v>112</v>
      </c>
      <c r="B96" s="81">
        <f>(F70/B95)</f>
        <v>4288.295454545455</v>
      </c>
      <c r="C96" s="81">
        <f>(F70/C95)</f>
        <v>3930.9375</v>
      </c>
      <c r="D96" s="100">
        <f>(F70/D95)</f>
        <v>3628.5576923076924</v>
      </c>
      <c r="E96" s="94"/>
      <c r="F96" s="59"/>
    </row>
    <row r="97" spans="1:6">
      <c r="A97" s="85" t="s">
        <v>113</v>
      </c>
      <c r="B97" s="60"/>
      <c r="C97" s="60"/>
      <c r="D97" s="60"/>
      <c r="E97" s="60"/>
      <c r="F97" s="60"/>
    </row>
  </sheetData>
  <mergeCells count="8">
    <mergeCell ref="D14:E14"/>
    <mergeCell ref="D15:E15"/>
    <mergeCell ref="A17:F17"/>
    <mergeCell ref="A83:B83"/>
    <mergeCell ref="D9:E9"/>
    <mergeCell ref="D10:E10"/>
    <mergeCell ref="D11:E11"/>
    <mergeCell ref="D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RIEGO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2021-04-04T02:20:11Z</dcterms:modified>
  <cp:category/>
  <cp:contentStatus/>
</cp:coreProperties>
</file>