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Valparaiso\Quillota\"/>
    </mc:Choice>
  </mc:AlternateContent>
  <bookViews>
    <workbookView xWindow="0" yWindow="0" windowWidth="20490" windowHeight="7155"/>
  </bookViews>
  <sheets>
    <sheet name="Pimiento invernadero" sheetId="1" r:id="rId1"/>
  </sheets>
  <definedNames>
    <definedName name="_xlnm.Print_Area" localSheetId="0">'Pimiento invernadero'!$B$1:$G$108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G70" i="1" l="1"/>
  <c r="G11" i="1"/>
  <c r="D64" i="1" l="1"/>
  <c r="C96" i="1" l="1"/>
  <c r="C99" i="1" l="1"/>
  <c r="D59" i="1" l="1"/>
  <c r="G59" i="1" s="1"/>
  <c r="F58" i="1"/>
  <c r="D58" i="1"/>
  <c r="G54" i="1"/>
  <c r="G48" i="1"/>
  <c r="G55" i="1" l="1"/>
  <c r="G57" i="1"/>
  <c r="G58" i="1"/>
  <c r="G47" i="1"/>
  <c r="G49" i="1" s="1"/>
  <c r="G56" i="1"/>
  <c r="C97" i="1" l="1"/>
  <c r="G64" i="1"/>
  <c r="G68" i="1"/>
  <c r="G67" i="1"/>
  <c r="G66" i="1"/>
  <c r="G65" i="1"/>
  <c r="G63" i="1"/>
  <c r="D62" i="1"/>
  <c r="D61" i="1"/>
  <c r="G61" i="1" s="1"/>
  <c r="G62" i="1" l="1"/>
  <c r="G71" i="1" s="1"/>
  <c r="G37" i="1"/>
  <c r="G35" i="1"/>
  <c r="G34" i="1"/>
  <c r="D33" i="1"/>
  <c r="G33" i="1" s="1"/>
  <c r="G32" i="1"/>
  <c r="D31" i="1"/>
  <c r="G31" i="1" s="1"/>
  <c r="G28" i="1"/>
  <c r="C98" i="1" l="1"/>
  <c r="D30" i="1"/>
  <c r="G30" i="1" s="1"/>
  <c r="D29" i="1"/>
  <c r="G29" i="1" s="1"/>
  <c r="G27" i="1"/>
  <c r="D26" i="1"/>
  <c r="G26" i="1" s="1"/>
  <c r="D25" i="1"/>
  <c r="G25" i="1" s="1"/>
  <c r="D24" i="1"/>
  <c r="G24" i="1" s="1"/>
  <c r="G22" i="1" l="1"/>
  <c r="G21" i="1"/>
  <c r="G38" i="1" l="1"/>
  <c r="C95" i="1" s="1"/>
  <c r="G81" i="1"/>
  <c r="G78" i="1" l="1"/>
  <c r="G79" i="1" l="1"/>
  <c r="C100" i="1" l="1"/>
  <c r="C101" i="1" s="1"/>
  <c r="G80" i="1"/>
  <c r="D100" i="1" l="1"/>
  <c r="D106" i="1"/>
  <c r="C106" i="1"/>
  <c r="E106" i="1"/>
  <c r="G82" i="1"/>
  <c r="D98" i="1" l="1"/>
  <c r="D97" i="1"/>
  <c r="D95" i="1"/>
  <c r="D99" i="1"/>
  <c r="D101" i="1" l="1"/>
</calcChain>
</file>

<file path=xl/comments1.xml><?xml version="1.0" encoding="utf-8"?>
<comments xmlns="http://schemas.openxmlformats.org/spreadsheetml/2006/main">
  <authors>
    <author>Lafferte Aguilar Rubén Eduardo</author>
  </authors>
  <commentList>
    <comment ref="G54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7" authorId="0" shapeId="0">
      <text>
        <r>
          <rPr>
            <sz val="9"/>
            <color indexed="81"/>
            <rFont val="Tahoma"/>
            <family val="2"/>
          </rPr>
          <t xml:space="preserve">Dos cultivos, Mulch dura el periodod de dos cultivos.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 xml:space="preserve">Valor con prorrateo ya incorporado.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<sst xmlns="http://schemas.openxmlformats.org/spreadsheetml/2006/main" count="198" uniqueCount="133">
  <si>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</si>
  <si>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</si>
  <si>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</si>
  <si>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</si>
  <si>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</si>
  <si>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</si>
  <si>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</si>
  <si>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</si>
  <si>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</si>
  <si>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</si>
  <si>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</si>
  <si>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</si>
  <si>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</si>
  <si>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</si>
  <si>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</si>
  <si>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</si>
  <si>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</si>
  <si>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</si>
  <si>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</si>
  <si>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</si>
  <si>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</si>
  <si>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</si>
  <si>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</si>
  <si>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</si>
  <si>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</si>
  <si>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Subtotal Costo Maquinaria</t>
  </si>
  <si>
    <t>INSUMOS</t>
  </si>
  <si>
    <t>Insumos</t>
  </si>
  <si>
    <t>FERTILIZANTES</t>
  </si>
  <si>
    <t>Kg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</si>
  <si>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</si>
  <si>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</si>
  <si>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</si>
  <si>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</si>
  <si>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</si>
  <si>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</si>
  <si>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</si>
  <si>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</si>
  <si>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</si>
  <si>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</si>
  <si>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</si>
  <si>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</si>
  <si>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</si>
  <si>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</si>
  <si>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</si>
  <si>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</si>
  <si>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</si>
  <si>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</si>
  <si>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</si>
  <si>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</si>
  <si>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</si>
  <si>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</si>
  <si>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</si>
  <si>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</si>
  <si>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Valparaiso</t>
  </si>
  <si>
    <t>Mercado Mayorista</t>
  </si>
  <si>
    <t>Marzo</t>
  </si>
  <si>
    <t>Abril</t>
  </si>
  <si>
    <t xml:space="preserve">MANO DE OBRA </t>
  </si>
  <si>
    <t xml:space="preserve">Desparramar guano </t>
  </si>
  <si>
    <t xml:space="preserve">Poner cintas </t>
  </si>
  <si>
    <t>Fertilización de fondo</t>
  </si>
  <si>
    <t>Junio</t>
  </si>
  <si>
    <t>Julio</t>
  </si>
  <si>
    <t>Transplante plantines</t>
  </si>
  <si>
    <t>Sept-oct</t>
  </si>
  <si>
    <t xml:space="preserve">Aplicación Fitosanitarios </t>
  </si>
  <si>
    <t>Jun-Dic</t>
  </si>
  <si>
    <t>Fertirriego</t>
  </si>
  <si>
    <t>Jul-Dic</t>
  </si>
  <si>
    <t>Ventilación</t>
  </si>
  <si>
    <t>Sept</t>
  </si>
  <si>
    <t>Limpieza pasillos</t>
  </si>
  <si>
    <t>Arranca de plantas y raspado de pasillos</t>
  </si>
  <si>
    <t>Dic</t>
  </si>
  <si>
    <t>Preparación de invernaderos</t>
  </si>
  <si>
    <t>Eliminación doble techo</t>
  </si>
  <si>
    <t>Eliminación de rastrojo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</si>
  <si>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</si>
  <si>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</si>
  <si>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</si>
  <si>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</si>
  <si>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</si>
  <si>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</si>
  <si>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>Nitrato de calcio soluble</t>
  </si>
  <si>
    <t>Nitrato magnesio soluble</t>
  </si>
  <si>
    <t>Ultrasol multipropósito</t>
  </si>
  <si>
    <t>Ultrasol crecimiento</t>
  </si>
  <si>
    <t xml:space="preserve"> Instalación de cubiertas plástico y malla </t>
  </si>
  <si>
    <t>Instalación Malla raschell negra 50% o doble techo</t>
  </si>
  <si>
    <t xml:space="preserve">Preparación de suelo (Tiller+ mesero) </t>
  </si>
  <si>
    <t>Fumigacion de suelo + colocacion mulch (tractor)</t>
  </si>
  <si>
    <t>metro lineal</t>
  </si>
  <si>
    <t xml:space="preserve">POLIETILENO </t>
  </si>
  <si>
    <t>Polietileno 2 T 4 m  x 150 mic</t>
  </si>
  <si>
    <t>Doble Techo 1 temporada 0,03 mic</t>
  </si>
  <si>
    <t>Malla raschell negra 50%</t>
  </si>
  <si>
    <t>Mulch negro-blanco 1,2 m x 0,02 mic x 1000 metros</t>
  </si>
  <si>
    <t>Cinta de riego 20 cm</t>
  </si>
  <si>
    <t>Cinta garetta</t>
  </si>
  <si>
    <t>N/A</t>
  </si>
  <si>
    <t xml:space="preserve"> Kg</t>
  </si>
  <si>
    <t>Pimiento invernadero</t>
  </si>
  <si>
    <t>Cosecha, selección y embalaje</t>
  </si>
  <si>
    <t>m2</t>
  </si>
  <si>
    <t>oct- abril</t>
  </si>
  <si>
    <t>Heladas - sequia - virosis</t>
  </si>
  <si>
    <t>Agosto</t>
  </si>
  <si>
    <t>Jul-Abril</t>
  </si>
  <si>
    <t>Nov-Abril</t>
  </si>
  <si>
    <t>Jul-Agosto</t>
  </si>
  <si>
    <t>Agosto-Dic</t>
  </si>
  <si>
    <t>PLANTINES</t>
  </si>
  <si>
    <t>Plantines</t>
  </si>
  <si>
    <t>u</t>
  </si>
  <si>
    <t>PRECIO ESPERADO / UNIDAD</t>
  </si>
  <si>
    <t>Conducción, poda, entutorado</t>
  </si>
  <si>
    <t xml:space="preserve">Unidad </t>
  </si>
  <si>
    <t xml:space="preserve">Cantidad </t>
  </si>
  <si>
    <t>Quillota</t>
  </si>
  <si>
    <t xml:space="preserve">2.  Precio de Insumos corresponde a  precios  colocados en distribuidora de insumos y en el caso de plantines en el predio. </t>
  </si>
  <si>
    <t>3. Precio esperado por ventas corresponde a precio colocado en predio.</t>
  </si>
  <si>
    <t>RENDIMIENTO (un/Há.)</t>
  </si>
  <si>
    <t>ESCENARIOS COSTO UNITARIO  ($/un)</t>
  </si>
  <si>
    <t>Costo unitario ($/un) (*)</t>
  </si>
  <si>
    <t>Rendimiento (un/hà)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</si>
  <si>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</si>
  <si>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</si>
  <si>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JM</t>
  </si>
  <si>
    <t>C</t>
  </si>
  <si>
    <t>Volga, Coraza, Almudens</t>
  </si>
  <si>
    <t xml:space="preserve">Labores del cultivo </t>
  </si>
  <si>
    <t>Labores de cosecha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</si>
</sst>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;0"/>
  </numFmts>
  <fonts count="18" x14ac:knownFonts="1">
    <font>
      <sz val="11"/>
      <color indexed="8"/>
      <name val="Calibri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8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sz val="8"/>
      <color theme="1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F0000"/>
      <name val="Arial Narrow"/>
      <family val="2"/>
    </font>
    <font>
      <sz val="11"/>
      <color indexed="8"/>
      <name val="Calibri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801F"/>
        <bgColor indexed="64"/>
      </patternFill>
    </fill>
    <fill>
      <patternFill patternType="solid">
        <fgColor rgb="FF3CB6B6"/>
        <bgColor indexed="64"/>
      </patternFill>
    </fill>
    <fill>
      <patternFill patternType="solid">
        <fgColor rgb="FF008080"/>
        <bgColor indexed="64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3">
    <xf numFmtId="0" fontId="0" fillId="0" borderId="0" applyNumberFormat="0" applyFill="0" applyBorder="0" applyProtection="0"/>
    <xf numFmtId="9" fontId="3" fillId="0" borderId="0" applyFont="0" applyFill="0" applyBorder="0" applyAlignment="0" applyProtection="0"/>
    <xf numFmtId="41" fontId="17" fillId="0" borderId="0" applyFont="0" applyFill="0" applyBorder="0" applyAlignment="0" applyProtection="0"/>
  </cellStyleXfs>
  <cellXfs count="137">
    <xf numFmtId="0" fontId="0" fillId="0" borderId="0" xfId="0" applyFont="1" applyAlignment="1"/>
    <xf numFmtId="49" fontId="4" fillId="2" borderId="2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164" fontId="4" fillId="2" borderId="24" xfId="0" applyNumberFormat="1" applyFont="1" applyFill="1" applyBorder="1" applyAlignment="1">
      <alignment horizontal="right" vertical="center" wrapText="1"/>
    </xf>
    <xf numFmtId="3" fontId="4" fillId="2" borderId="24" xfId="0" applyNumberFormat="1" applyFont="1" applyFill="1" applyBorder="1" applyAlignment="1">
      <alignment horizontal="right" vertical="center" wrapText="1"/>
    </xf>
    <xf numFmtId="17" fontId="4" fillId="2" borderId="24" xfId="0" applyNumberFormat="1" applyFont="1" applyFill="1" applyBorder="1" applyAlignment="1">
      <alignment horizontal="right" vertical="center" wrapText="1"/>
    </xf>
    <xf numFmtId="0" fontId="5" fillId="9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3" fontId="6" fillId="9" borderId="24" xfId="0" applyNumberFormat="1" applyFont="1" applyFill="1" applyBorder="1" applyAlignment="1">
      <alignment horizontal="right" vertical="center"/>
    </xf>
    <xf numFmtId="0" fontId="7" fillId="9" borderId="24" xfId="0" applyFont="1" applyFill="1" applyBorder="1" applyAlignment="1">
      <alignment horizontal="center" vertical="center" wrapText="1"/>
    </xf>
    <xf numFmtId="0" fontId="7" fillId="9" borderId="24" xfId="0" applyFont="1" applyFill="1" applyBorder="1" applyAlignment="1">
      <alignment horizontal="center" vertical="center"/>
    </xf>
    <xf numFmtId="3" fontId="7" fillId="9" borderId="24" xfId="0" applyNumberFormat="1" applyFont="1" applyFill="1" applyBorder="1" applyAlignment="1">
      <alignment horizontal="center" vertical="center"/>
    </xf>
    <xf numFmtId="0" fontId="5" fillId="9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2" fontId="7" fillId="9" borderId="24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vertical="center"/>
    </xf>
    <xf numFmtId="0" fontId="7" fillId="0" borderId="24" xfId="0" applyFont="1" applyBorder="1" applyAlignment="1">
      <alignment horizontal="left" vertical="center" wrapText="1"/>
    </xf>
    <xf numFmtId="1" fontId="7" fillId="0" borderId="24" xfId="0" applyNumberFormat="1" applyFont="1" applyBorder="1" applyAlignment="1">
      <alignment horizontal="center" vertical="center"/>
    </xf>
    <xf numFmtId="0" fontId="7" fillId="9" borderId="24" xfId="0" applyFont="1" applyFill="1" applyBorder="1" applyAlignment="1">
      <alignment horizontal="left" vertical="center" wrapText="1"/>
    </xf>
    <xf numFmtId="49" fontId="8" fillId="9" borderId="24" xfId="0" applyNumberFormat="1" applyFont="1" applyFill="1" applyBorder="1" applyAlignment="1"/>
    <xf numFmtId="49" fontId="4" fillId="9" borderId="26" xfId="0" applyNumberFormat="1" applyFont="1" applyFill="1" applyBorder="1" applyAlignment="1">
      <alignment horizontal="center"/>
    </xf>
    <xf numFmtId="0" fontId="4" fillId="9" borderId="24" xfId="0" applyNumberFormat="1" applyFont="1" applyFill="1" applyBorder="1" applyAlignment="1"/>
    <xf numFmtId="49" fontId="4" fillId="9" borderId="24" xfId="0" applyNumberFormat="1" applyFont="1" applyFill="1" applyBorder="1" applyAlignment="1">
      <alignment horizontal="center"/>
    </xf>
    <xf numFmtId="3" fontId="4" fillId="9" borderId="24" xfId="0" applyNumberFormat="1" applyFont="1" applyFill="1" applyBorder="1" applyAlignment="1"/>
    <xf numFmtId="3" fontId="4" fillId="2" borderId="24" xfId="0" applyNumberFormat="1" applyFont="1" applyFill="1" applyBorder="1" applyAlignment="1"/>
    <xf numFmtId="0" fontId="7" fillId="9" borderId="24" xfId="0" applyFont="1" applyFill="1" applyBorder="1" applyAlignment="1">
      <alignment vertical="center" wrapText="1"/>
    </xf>
    <xf numFmtId="0" fontId="7" fillId="9" borderId="26" xfId="0" applyFont="1" applyFill="1" applyBorder="1" applyAlignment="1">
      <alignment horizontal="center" vertical="center"/>
    </xf>
    <xf numFmtId="3" fontId="7" fillId="9" borderId="24" xfId="0" applyNumberFormat="1" applyFont="1" applyFill="1" applyBorder="1" applyAlignment="1">
      <alignment horizontal="right" vertical="center"/>
    </xf>
    <xf numFmtId="0" fontId="7" fillId="9" borderId="24" xfId="0" applyFont="1" applyFill="1" applyBorder="1" applyAlignment="1">
      <alignment horizontal="right" vertical="center"/>
    </xf>
    <xf numFmtId="0" fontId="7" fillId="9" borderId="24" xfId="0" applyFont="1" applyFill="1" applyBorder="1" applyAlignment="1">
      <alignment vertical="center"/>
    </xf>
    <xf numFmtId="0" fontId="4" fillId="2" borderId="26" xfId="0" applyFont="1" applyFill="1" applyBorder="1" applyAlignment="1"/>
    <xf numFmtId="0" fontId="4" fillId="2" borderId="24" xfId="0" applyFont="1" applyFill="1" applyBorder="1" applyAlignment="1">
      <alignment horizontal="right"/>
    </xf>
    <xf numFmtId="3" fontId="4" fillId="2" borderId="24" xfId="0" applyNumberFormat="1" applyFont="1" applyFill="1" applyBorder="1" applyAlignment="1">
      <alignment horizontal="right"/>
    </xf>
    <xf numFmtId="49" fontId="8" fillId="2" borderId="24" xfId="0" applyNumberFormat="1" applyFont="1" applyFill="1" applyBorder="1" applyAlignment="1"/>
    <xf numFmtId="0" fontId="6" fillId="9" borderId="26" xfId="0" applyFont="1" applyFill="1" applyBorder="1" applyAlignment="1">
      <alignment horizontal="center"/>
    </xf>
    <xf numFmtId="167" fontId="7" fillId="9" borderId="24" xfId="0" applyNumberFormat="1" applyFont="1" applyFill="1" applyBorder="1" applyAlignment="1">
      <alignment horizontal="right" vertical="center"/>
    </xf>
    <xf numFmtId="0" fontId="7" fillId="0" borderId="24" xfId="0" applyFont="1" applyFill="1" applyBorder="1" applyAlignment="1">
      <alignment vertical="center"/>
    </xf>
    <xf numFmtId="3" fontId="8" fillId="2" borderId="24" xfId="0" applyNumberFormat="1" applyFont="1" applyFill="1" applyBorder="1" applyAlignment="1">
      <alignment horizontal="right"/>
    </xf>
    <xf numFmtId="0" fontId="8" fillId="2" borderId="24" xfId="0" applyFont="1" applyFill="1" applyBorder="1" applyAlignment="1"/>
    <xf numFmtId="49" fontId="4" fillId="2" borderId="24" xfId="0" applyNumberFormat="1" applyFont="1" applyFill="1" applyBorder="1" applyAlignment="1"/>
    <xf numFmtId="0" fontId="4" fillId="2" borderId="26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4" xfId="0" applyFont="1" applyFill="1" applyBorder="1" applyAlignment="1"/>
    <xf numFmtId="0" fontId="4" fillId="2" borderId="29" xfId="0" applyFont="1" applyFill="1" applyBorder="1" applyAlignment="1"/>
    <xf numFmtId="0" fontId="4" fillId="2" borderId="35" xfId="0" applyFont="1" applyFill="1" applyBorder="1" applyAlignment="1"/>
    <xf numFmtId="0" fontId="4" fillId="0" borderId="3" xfId="0" applyNumberFormat="1" applyFont="1" applyBorder="1" applyAlignment="1"/>
    <xf numFmtId="0" fontId="4" fillId="0" borderId="3" xfId="0" applyFont="1" applyBorder="1" applyAlignment="1"/>
    <xf numFmtId="0" fontId="4" fillId="2" borderId="25" xfId="0" applyFont="1" applyFill="1" applyBorder="1" applyAlignment="1"/>
    <xf numFmtId="0" fontId="4" fillId="2" borderId="1" xfId="0" applyFont="1" applyFill="1" applyBorder="1" applyAlignment="1"/>
    <xf numFmtId="0" fontId="4" fillId="2" borderId="5" xfId="0" applyFont="1" applyFill="1" applyBorder="1" applyAlignment="1"/>
    <xf numFmtId="0" fontId="4" fillId="0" borderId="0" xfId="0" applyNumberFormat="1" applyFont="1" applyAlignment="1"/>
    <xf numFmtId="0" fontId="4" fillId="0" borderId="0" xfId="0" applyFont="1" applyAlignment="1"/>
    <xf numFmtId="0" fontId="4" fillId="2" borderId="33" xfId="0" applyFont="1" applyFill="1" applyBorder="1" applyAlignment="1"/>
    <xf numFmtId="0" fontId="4" fillId="2" borderId="27" xfId="0" applyFont="1" applyFill="1" applyBorder="1" applyAlignment="1"/>
    <xf numFmtId="0" fontId="4" fillId="2" borderId="28" xfId="0" applyFont="1" applyFill="1" applyBorder="1" applyAlignment="1"/>
    <xf numFmtId="49" fontId="9" fillId="3" borderId="24" xfId="0" applyNumberFormat="1" applyFont="1" applyFill="1" applyBorder="1" applyAlignment="1">
      <alignment vertical="center" wrapText="1"/>
    </xf>
    <xf numFmtId="3" fontId="4" fillId="2" borderId="24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wrapText="1"/>
    </xf>
    <xf numFmtId="14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justify" wrapText="1"/>
    </xf>
    <xf numFmtId="0" fontId="4" fillId="2" borderId="3" xfId="0" applyFont="1" applyFill="1" applyBorder="1" applyAlignment="1">
      <alignment horizontal="left"/>
    </xf>
    <xf numFmtId="49" fontId="9" fillId="5" borderId="3" xfId="0" applyNumberFormat="1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horizontal="center" vertical="center" wrapText="1"/>
    </xf>
    <xf numFmtId="0" fontId="4" fillId="9" borderId="3" xfId="0" applyFont="1" applyFill="1" applyBorder="1" applyAlignment="1"/>
    <xf numFmtId="0" fontId="4" fillId="9" borderId="0" xfId="0" applyFont="1" applyFill="1" applyAlignment="1"/>
    <xf numFmtId="0" fontId="4" fillId="9" borderId="0" xfId="0" applyNumberFormat="1" applyFont="1" applyFill="1" applyAlignment="1"/>
    <xf numFmtId="49" fontId="10" fillId="3" borderId="24" xfId="0" applyNumberFormat="1" applyFont="1" applyFill="1" applyBorder="1" applyAlignment="1">
      <alignment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3" fontId="10" fillId="3" borderId="24" xfId="0" applyNumberFormat="1" applyFont="1" applyFill="1" applyBorder="1" applyAlignment="1">
      <alignment vertical="center"/>
    </xf>
    <xf numFmtId="3" fontId="4" fillId="2" borderId="3" xfId="0" applyNumberFormat="1" applyFont="1" applyFill="1" applyBorder="1" applyAlignment="1"/>
    <xf numFmtId="0" fontId="4" fillId="2" borderId="3" xfId="0" applyFont="1" applyFill="1" applyBorder="1" applyAlignment="1">
      <alignment horizontal="center" vertical="center"/>
    </xf>
    <xf numFmtId="49" fontId="9" fillId="3" borderId="24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12" fillId="9" borderId="24" xfId="0" applyFont="1" applyFill="1" applyBorder="1" applyAlignment="1">
      <alignment vertical="center"/>
    </xf>
    <xf numFmtId="0" fontId="12" fillId="9" borderId="24" xfId="0" applyFont="1" applyFill="1" applyBorder="1" applyAlignment="1">
      <alignment horizontal="center" vertical="center"/>
    </xf>
    <xf numFmtId="3" fontId="12" fillId="9" borderId="24" xfId="0" applyNumberFormat="1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9" fillId="5" borderId="24" xfId="0" applyNumberFormat="1" applyFont="1" applyFill="1" applyBorder="1" applyAlignment="1">
      <alignment vertical="center"/>
    </xf>
    <xf numFmtId="0" fontId="9" fillId="5" borderId="24" xfId="0" applyFont="1" applyFill="1" applyBorder="1" applyAlignment="1">
      <alignment vertical="center"/>
    </xf>
    <xf numFmtId="165" fontId="9" fillId="10" borderId="24" xfId="0" applyNumberFormat="1" applyFont="1" applyFill="1" applyBorder="1" applyAlignment="1">
      <alignment vertical="center"/>
    </xf>
    <xf numFmtId="49" fontId="9" fillId="3" borderId="24" xfId="0" applyNumberFormat="1" applyFont="1" applyFill="1" applyBorder="1" applyAlignment="1">
      <alignment vertical="center"/>
    </xf>
    <xf numFmtId="0" fontId="9" fillId="3" borderId="24" xfId="0" applyFont="1" applyFill="1" applyBorder="1" applyAlignment="1">
      <alignment vertical="center"/>
    </xf>
    <xf numFmtId="165" fontId="9" fillId="11" borderId="24" xfId="0" applyNumberFormat="1" applyFont="1" applyFill="1" applyBorder="1" applyAlignment="1">
      <alignment vertical="center"/>
    </xf>
    <xf numFmtId="49" fontId="4" fillId="2" borderId="3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165" fontId="9" fillId="2" borderId="3" xfId="0" applyNumberFormat="1" applyFont="1" applyFill="1" applyBorder="1" applyAlignment="1">
      <alignment vertical="center"/>
    </xf>
    <xf numFmtId="49" fontId="8" fillId="2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/>
    <xf numFmtId="0" fontId="4" fillId="2" borderId="15" xfId="0" applyFont="1" applyFill="1" applyBorder="1" applyAlignment="1"/>
    <xf numFmtId="49" fontId="4" fillId="2" borderId="16" xfId="0" applyNumberFormat="1" applyFont="1" applyFill="1" applyBorder="1" applyAlignment="1">
      <alignment vertical="center"/>
    </xf>
    <xf numFmtId="0" fontId="4" fillId="2" borderId="17" xfId="0" applyFont="1" applyFill="1" applyBorder="1" applyAlignment="1"/>
    <xf numFmtId="49" fontId="4" fillId="2" borderId="18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20" xfId="0" applyFont="1" applyFill="1" applyBorder="1" applyAlignment="1"/>
    <xf numFmtId="0" fontId="4" fillId="8" borderId="38" xfId="0" applyFont="1" applyFill="1" applyBorder="1" applyAlignment="1"/>
    <xf numFmtId="0" fontId="4" fillId="6" borderId="3" xfId="0" applyFont="1" applyFill="1" applyBorder="1" applyAlignment="1"/>
    <xf numFmtId="49" fontId="8" fillId="7" borderId="6" xfId="0" applyNumberFormat="1" applyFont="1" applyFill="1" applyBorder="1" applyAlignment="1">
      <alignment vertical="center"/>
    </xf>
    <xf numFmtId="49" fontId="8" fillId="7" borderId="4" xfId="0" applyNumberFormat="1" applyFont="1" applyFill="1" applyBorder="1" applyAlignment="1">
      <alignment horizontal="center" vertical="center"/>
    </xf>
    <xf numFmtId="49" fontId="4" fillId="7" borderId="7" xfId="0" applyNumberFormat="1" applyFont="1" applyFill="1" applyBorder="1" applyAlignment="1">
      <alignment horizontal="center"/>
    </xf>
    <xf numFmtId="49" fontId="8" fillId="2" borderId="8" xfId="0" applyNumberFormat="1" applyFont="1" applyFill="1" applyBorder="1" applyAlignment="1">
      <alignment vertical="center"/>
    </xf>
    <xf numFmtId="3" fontId="8" fillId="9" borderId="2" xfId="0" applyNumberFormat="1" applyFont="1" applyFill="1" applyBorder="1" applyAlignment="1">
      <alignment vertical="center"/>
    </xf>
    <xf numFmtId="9" fontId="4" fillId="2" borderId="9" xfId="0" applyNumberFormat="1" applyFont="1" applyFill="1" applyBorder="1" applyAlignment="1"/>
    <xf numFmtId="9" fontId="4" fillId="6" borderId="3" xfId="1" applyFont="1" applyFill="1" applyBorder="1" applyAlignment="1"/>
    <xf numFmtId="0" fontId="8" fillId="9" borderId="2" xfId="0" applyNumberFormat="1" applyFont="1" applyFill="1" applyBorder="1" applyAlignment="1">
      <alignment vertical="center"/>
    </xf>
    <xf numFmtId="165" fontId="16" fillId="2" borderId="3" xfId="0" applyNumberFormat="1" applyFont="1" applyFill="1" applyBorder="1" applyAlignment="1">
      <alignment vertical="center"/>
    </xf>
    <xf numFmtId="166" fontId="8" fillId="9" borderId="2" xfId="0" applyNumberFormat="1" applyFont="1" applyFill="1" applyBorder="1" applyAlignment="1">
      <alignment vertical="center"/>
    </xf>
    <xf numFmtId="0" fontId="9" fillId="6" borderId="3" xfId="0" applyFont="1" applyFill="1" applyBorder="1" applyAlignment="1">
      <alignment vertical="center"/>
    </xf>
    <xf numFmtId="49" fontId="8" fillId="7" borderId="10" xfId="0" applyNumberFormat="1" applyFont="1" applyFill="1" applyBorder="1" applyAlignment="1">
      <alignment vertical="center"/>
    </xf>
    <xf numFmtId="9" fontId="8" fillId="7" borderId="12" xfId="0" applyNumberFormat="1" applyFont="1" applyFill="1" applyBorder="1" applyAlignment="1">
      <alignment vertical="center"/>
    </xf>
    <xf numFmtId="0" fontId="9" fillId="8" borderId="13" xfId="0" applyFont="1" applyFill="1" applyBorder="1" applyAlignment="1">
      <alignment vertical="center"/>
    </xf>
    <xf numFmtId="49" fontId="15" fillId="8" borderId="14" xfId="0" applyNumberFormat="1" applyFont="1" applyFill="1" applyBorder="1" applyAlignment="1">
      <alignment vertical="center"/>
    </xf>
    <xf numFmtId="0" fontId="9" fillId="8" borderId="14" xfId="0" applyFont="1" applyFill="1" applyBorder="1" applyAlignment="1">
      <alignment vertical="center"/>
    </xf>
    <xf numFmtId="0" fontId="9" fillId="8" borderId="15" xfId="0" applyFont="1" applyFill="1" applyBorder="1" applyAlignment="1">
      <alignment vertical="center"/>
    </xf>
    <xf numFmtId="49" fontId="8" fillId="7" borderId="21" xfId="0" applyNumberFormat="1" applyFont="1" applyFill="1" applyBorder="1" applyAlignment="1">
      <alignment vertical="center"/>
    </xf>
    <xf numFmtId="166" fontId="8" fillId="7" borderId="11" xfId="0" applyNumberFormat="1" applyFont="1" applyFill="1" applyBorder="1" applyAlignment="1">
      <alignment vertical="center"/>
    </xf>
    <xf numFmtId="166" fontId="8" fillId="7" borderId="12" xfId="0" applyNumberFormat="1" applyFont="1" applyFill="1" applyBorder="1" applyAlignment="1">
      <alignment vertical="center"/>
    </xf>
    <xf numFmtId="165" fontId="4" fillId="0" borderId="0" xfId="0" applyNumberFormat="1" applyFont="1" applyAlignment="1"/>
    <xf numFmtId="165" fontId="9" fillId="12" borderId="24" xfId="0" applyNumberFormat="1" applyFont="1" applyFill="1" applyBorder="1" applyAlignment="1">
      <alignment vertical="center"/>
    </xf>
    <xf numFmtId="0" fontId="4" fillId="0" borderId="0" xfId="0" applyNumberFormat="1" applyFont="1" applyFill="1" applyAlignment="1"/>
    <xf numFmtId="41" fontId="8" fillId="7" borderId="22" xfId="2" applyFont="1" applyFill="1" applyBorder="1" applyAlignment="1">
      <alignment vertical="center"/>
    </xf>
    <xf numFmtId="41" fontId="8" fillId="7" borderId="23" xfId="2" applyFont="1" applyFill="1" applyBorder="1" applyAlignment="1">
      <alignment vertical="center"/>
    </xf>
    <xf numFmtId="49" fontId="15" fillId="8" borderId="36" xfId="0" applyNumberFormat="1" applyFont="1" applyFill="1" applyBorder="1" applyAlignment="1">
      <alignment vertical="center"/>
    </xf>
    <xf numFmtId="0" fontId="8" fillId="8" borderId="37" xfId="0" applyFont="1" applyFill="1" applyBorder="1" applyAlignment="1">
      <alignment vertical="center"/>
    </xf>
    <xf numFmtId="49" fontId="4" fillId="2" borderId="24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49" fontId="10" fillId="3" borderId="24" xfId="0" applyNumberFormat="1" applyFont="1" applyFill="1" applyBorder="1" applyAlignment="1">
      <alignment wrapText="1"/>
    </xf>
    <xf numFmtId="0" fontId="10" fillId="4" borderId="24" xfId="0" applyFont="1" applyFill="1" applyBorder="1" applyAlignment="1">
      <alignment wrapText="1"/>
    </xf>
    <xf numFmtId="49" fontId="11" fillId="3" borderId="30" xfId="0" applyNumberFormat="1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</cellXfs>
  <cellStyles count="3">
    <cellStyle name="Millares [0]" xfId="2" builtinId="6"/>
    <cellStyle name="Normal" xfId="0" builtinId="0"/>
    <cellStyle name="Porcentaje" xfId="1" builtinId="5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CB6B6"/>
      <color rgb="FF46BDCA"/>
      <color rgb="FFF5801F"/>
      <color rgb="FFDC690A"/>
      <color rgb="FFAC52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0</xdr:row>
      <xdr:rowOff>31750</xdr:rowOff>
    </xdr:from>
    <xdr:to>
      <xdr:col>6</xdr:col>
      <xdr:colOff>65454</xdr:colOff>
      <xdr:row>6</xdr:row>
      <xdr:rowOff>63834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38" y="31750"/>
          <a:ext cx="556614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T108"/>
  <sheetViews>
    <sheetView showGridLines="0" tabSelected="1" topLeftCell="A91" zoomScale="120" zoomScaleNormal="120" zoomScaleSheetLayoutView="120" workbookViewId="0">
      <selection activeCell="G76" sqref="G76"/>
    </sheetView>
  </sheetViews>
  <sheetFormatPr baseColWidth="10" defaultColWidth="10.85546875" defaultRowHeight="11.25" customHeight="1" x14ac:dyDescent="0.25"/>
  <cols>
    <col min="1" max="1" width="4.42578125" style="49" customWidth="1"/>
    <col min="2" max="2" width="28.85546875" style="49" customWidth="1"/>
    <col min="3" max="3" width="19.42578125" style="54" customWidth="1"/>
    <col min="4" max="4" width="9.42578125" style="54" customWidth="1"/>
    <col min="5" max="5" width="14.42578125" style="54" customWidth="1"/>
    <col min="6" max="6" width="11" style="54" customWidth="1"/>
    <col min="7" max="7" width="12.42578125" style="54" customWidth="1"/>
    <col min="8" max="8" width="27" style="54" customWidth="1"/>
    <col min="9" max="9" width="12.7109375" style="54" customWidth="1"/>
    <col min="10" max="10" width="21.28515625" style="54" customWidth="1"/>
    <col min="11" max="11" width="13.140625" style="54" customWidth="1"/>
    <col min="12" max="254" width="10.85546875" style="54" customWidth="1"/>
    <col min="255" max="16384" width="10.85546875" style="55"/>
  </cols>
  <sheetData>
    <row r="1" spans="1:254" s="50" customFormat="1" ht="15" customHeight="1" x14ac:dyDescent="0.25">
      <c r="A1" s="45"/>
      <c r="B1" s="46"/>
      <c r="C1" s="47"/>
      <c r="D1" s="47"/>
      <c r="E1" s="47"/>
      <c r="F1" s="48"/>
      <c r="G1" s="45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  <c r="FK1" s="49"/>
      <c r="FL1" s="49"/>
      <c r="FM1" s="49"/>
      <c r="FN1" s="49"/>
      <c r="FO1" s="49"/>
      <c r="FP1" s="49"/>
      <c r="FQ1" s="49"/>
      <c r="FR1" s="49"/>
      <c r="FS1" s="49"/>
      <c r="FT1" s="49"/>
      <c r="FU1" s="49"/>
      <c r="FV1" s="49"/>
      <c r="FW1" s="49"/>
      <c r="FX1" s="49"/>
      <c r="FY1" s="49"/>
      <c r="FZ1" s="49"/>
      <c r="GA1" s="49"/>
      <c r="GB1" s="49"/>
      <c r="GC1" s="49"/>
      <c r="GD1" s="49"/>
      <c r="GE1" s="49"/>
      <c r="GF1" s="49"/>
      <c r="GG1" s="49"/>
      <c r="GH1" s="49"/>
      <c r="GI1" s="49"/>
      <c r="GJ1" s="49"/>
      <c r="GK1" s="49"/>
      <c r="GL1" s="49"/>
      <c r="GM1" s="49"/>
      <c r="GN1" s="49"/>
      <c r="GO1" s="49"/>
      <c r="GP1" s="49"/>
      <c r="GQ1" s="49"/>
      <c r="GR1" s="49"/>
      <c r="GS1" s="49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  <c r="HN1" s="49"/>
      <c r="HO1" s="49"/>
      <c r="HP1" s="49"/>
      <c r="HQ1" s="49"/>
      <c r="HR1" s="49"/>
      <c r="HS1" s="49"/>
      <c r="HT1" s="49"/>
      <c r="HU1" s="49"/>
      <c r="HV1" s="49"/>
      <c r="HW1" s="49"/>
      <c r="HX1" s="49"/>
      <c r="HY1" s="49"/>
      <c r="HZ1" s="49"/>
      <c r="IA1" s="49"/>
      <c r="IB1" s="49"/>
      <c r="IC1" s="49"/>
      <c r="ID1" s="49"/>
      <c r="IE1" s="49"/>
      <c r="IF1" s="49"/>
      <c r="IG1" s="49"/>
      <c r="IH1" s="49"/>
      <c r="II1" s="49"/>
      <c r="IJ1" s="49"/>
      <c r="IK1" s="49"/>
      <c r="IL1" s="49"/>
      <c r="IM1" s="49"/>
      <c r="IN1" s="49"/>
      <c r="IO1" s="49"/>
      <c r="IP1" s="49"/>
      <c r="IQ1" s="49"/>
      <c r="IR1" s="49"/>
      <c r="IS1" s="49"/>
      <c r="IT1" s="49"/>
    </row>
    <row r="2" spans="1:254" ht="15" customHeight="1" x14ac:dyDescent="0.25">
      <c r="A2" s="45"/>
      <c r="B2" s="51"/>
      <c r="C2" s="52"/>
      <c r="D2" s="52"/>
      <c r="E2" s="52"/>
      <c r="F2" s="53"/>
      <c r="G2" s="45"/>
    </row>
    <row r="3" spans="1:254" ht="15" customHeight="1" x14ac:dyDescent="0.25">
      <c r="A3" s="45"/>
      <c r="B3" s="51"/>
      <c r="C3" s="52"/>
      <c r="D3" s="52"/>
      <c r="E3" s="52"/>
      <c r="F3" s="53"/>
      <c r="G3" s="45"/>
    </row>
    <row r="4" spans="1:254" ht="15" customHeight="1" x14ac:dyDescent="0.25">
      <c r="A4" s="45"/>
      <c r="B4" s="51"/>
      <c r="C4" s="52"/>
      <c r="D4" s="52"/>
      <c r="E4" s="52"/>
      <c r="F4" s="53"/>
      <c r="G4" s="45"/>
    </row>
    <row r="5" spans="1:254" ht="15" customHeight="1" x14ac:dyDescent="0.25">
      <c r="A5" s="45"/>
      <c r="B5" s="51"/>
      <c r="C5" s="52"/>
      <c r="D5" s="52"/>
      <c r="E5" s="52"/>
      <c r="F5" s="53"/>
      <c r="G5" s="45"/>
    </row>
    <row r="6" spans="1:254" s="50" customFormat="1" ht="15" customHeight="1" x14ac:dyDescent="0.25">
      <c r="A6" s="45"/>
      <c r="B6" s="56"/>
      <c r="C6" s="57"/>
      <c r="D6" s="57"/>
      <c r="E6" s="57"/>
      <c r="F6" s="57"/>
      <c r="G6" s="58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  <c r="BF6" s="49"/>
      <c r="BG6" s="49"/>
      <c r="BH6" s="49"/>
      <c r="BI6" s="49"/>
      <c r="BJ6" s="49"/>
      <c r="BK6" s="49"/>
      <c r="BL6" s="49"/>
      <c r="BM6" s="49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49"/>
      <c r="CT6" s="49"/>
      <c r="CU6" s="49"/>
      <c r="CV6" s="49"/>
      <c r="CW6" s="49"/>
      <c r="CX6" s="49"/>
      <c r="CY6" s="49"/>
      <c r="CZ6" s="49"/>
      <c r="DA6" s="49"/>
      <c r="DB6" s="49"/>
      <c r="DC6" s="49"/>
      <c r="DD6" s="49"/>
      <c r="DE6" s="49"/>
      <c r="DF6" s="49"/>
      <c r="DG6" s="49"/>
      <c r="DH6" s="49"/>
      <c r="DI6" s="49"/>
      <c r="DJ6" s="49"/>
      <c r="DK6" s="49"/>
      <c r="DL6" s="49"/>
      <c r="DM6" s="49"/>
      <c r="DN6" s="49"/>
      <c r="DO6" s="49"/>
      <c r="DP6" s="49"/>
      <c r="DQ6" s="49"/>
      <c r="DR6" s="49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  <c r="EN6" s="49"/>
      <c r="EO6" s="49"/>
      <c r="EP6" s="49"/>
      <c r="EQ6" s="49"/>
      <c r="ER6" s="49"/>
      <c r="ES6" s="49"/>
      <c r="ET6" s="49"/>
      <c r="EU6" s="49"/>
      <c r="EV6" s="49"/>
      <c r="EW6" s="49"/>
      <c r="EX6" s="49"/>
      <c r="EY6" s="49"/>
      <c r="EZ6" s="49"/>
      <c r="FA6" s="49"/>
      <c r="FB6" s="49"/>
      <c r="FC6" s="49"/>
      <c r="FD6" s="49"/>
      <c r="FE6" s="49"/>
      <c r="FF6" s="49"/>
      <c r="FG6" s="49"/>
      <c r="FH6" s="49"/>
      <c r="FI6" s="49"/>
      <c r="FJ6" s="49"/>
      <c r="FK6" s="49"/>
      <c r="FL6" s="49"/>
      <c r="FM6" s="49"/>
      <c r="FN6" s="49"/>
      <c r="FO6" s="49"/>
      <c r="FP6" s="49"/>
      <c r="FQ6" s="49"/>
      <c r="FR6" s="49"/>
      <c r="FS6" s="49"/>
      <c r="FT6" s="49"/>
      <c r="FU6" s="49"/>
      <c r="FV6" s="49"/>
      <c r="FW6" s="49"/>
      <c r="FX6" s="49"/>
      <c r="FY6" s="49"/>
      <c r="FZ6" s="49"/>
      <c r="GA6" s="49"/>
      <c r="GB6" s="49"/>
      <c r="GC6" s="49"/>
      <c r="GD6" s="49"/>
      <c r="GE6" s="49"/>
      <c r="GF6" s="49"/>
      <c r="GG6" s="49"/>
      <c r="GH6" s="49"/>
      <c r="GI6" s="49"/>
      <c r="GJ6" s="49"/>
      <c r="GK6" s="49"/>
      <c r="GL6" s="49"/>
      <c r="GM6" s="49"/>
      <c r="GN6" s="49"/>
      <c r="GO6" s="49"/>
      <c r="GP6" s="49"/>
      <c r="GQ6" s="49"/>
      <c r="GR6" s="49"/>
      <c r="GS6" s="49"/>
      <c r="GT6" s="49"/>
      <c r="GU6" s="49"/>
      <c r="GV6" s="49"/>
      <c r="GW6" s="49"/>
      <c r="GX6" s="49"/>
      <c r="GY6" s="49"/>
      <c r="GZ6" s="49"/>
      <c r="HA6" s="49"/>
      <c r="HB6" s="49"/>
      <c r="HC6" s="49"/>
      <c r="HD6" s="49"/>
      <c r="HE6" s="49"/>
      <c r="HF6" s="49"/>
      <c r="HG6" s="49"/>
      <c r="HH6" s="49"/>
      <c r="HI6" s="49"/>
      <c r="HJ6" s="49"/>
      <c r="HK6" s="49"/>
      <c r="HL6" s="49"/>
      <c r="HM6" s="49"/>
      <c r="HN6" s="49"/>
      <c r="HO6" s="49"/>
      <c r="HP6" s="49"/>
      <c r="HQ6" s="49"/>
      <c r="HR6" s="49"/>
      <c r="HS6" s="49"/>
      <c r="HT6" s="49"/>
      <c r="HU6" s="49"/>
      <c r="HV6" s="49"/>
      <c r="HW6" s="49"/>
      <c r="HX6" s="49"/>
      <c r="HY6" s="49"/>
      <c r="HZ6" s="49"/>
      <c r="IA6" s="49"/>
      <c r="IB6" s="49"/>
      <c r="IC6" s="49"/>
      <c r="ID6" s="49"/>
      <c r="IE6" s="49"/>
      <c r="IF6" s="49"/>
      <c r="IG6" s="49"/>
      <c r="IH6" s="49"/>
      <c r="II6" s="49"/>
      <c r="IJ6" s="49"/>
      <c r="IK6" s="49"/>
      <c r="IL6" s="49"/>
      <c r="IM6" s="49"/>
      <c r="IN6" s="49"/>
      <c r="IO6" s="49"/>
      <c r="IP6" s="49"/>
      <c r="IQ6" s="49"/>
      <c r="IR6" s="49"/>
      <c r="IS6" s="49"/>
      <c r="IT6" s="49"/>
    </row>
    <row r="7" spans="1:254" s="50" customFormat="1" ht="15" customHeight="1" x14ac:dyDescent="0.25">
      <c r="A7" s="45"/>
      <c r="B7" s="45"/>
      <c r="C7" s="45"/>
      <c r="D7" s="45"/>
      <c r="E7" s="45"/>
      <c r="F7" s="45"/>
      <c r="G7" s="45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  <c r="IT7" s="49"/>
    </row>
    <row r="8" spans="1:254" s="50" customFormat="1" ht="30.75" customHeight="1" x14ac:dyDescent="0.25">
      <c r="A8" s="45"/>
      <c r="B8" s="59" t="s">
        <v>0</v>
      </c>
      <c r="C8" s="1" t="s">
        <v>102</v>
      </c>
      <c r="D8" s="45"/>
      <c r="E8" s="132" t="s">
        <v>122</v>
      </c>
      <c r="F8" s="133"/>
      <c r="G8" s="60">
        <v>560000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9"/>
      <c r="IB8" s="49"/>
      <c r="IC8" s="49"/>
      <c r="ID8" s="49"/>
      <c r="IE8" s="49"/>
      <c r="IF8" s="49"/>
      <c r="IG8" s="49"/>
      <c r="IH8" s="49"/>
      <c r="II8" s="49"/>
      <c r="IJ8" s="49"/>
      <c r="IK8" s="49"/>
      <c r="IL8" s="49"/>
      <c r="IM8" s="49"/>
      <c r="IN8" s="49"/>
      <c r="IO8" s="49"/>
      <c r="IP8" s="49"/>
      <c r="IQ8" s="49"/>
      <c r="IR8" s="49"/>
      <c r="IS8" s="49"/>
      <c r="IT8" s="49"/>
    </row>
    <row r="9" spans="1:254" ht="15" customHeight="1" x14ac:dyDescent="0.25">
      <c r="A9" s="45"/>
      <c r="B9" s="3" t="s">
        <v>1</v>
      </c>
      <c r="C9" s="1" t="s">
        <v>130</v>
      </c>
      <c r="D9" s="2"/>
      <c r="E9" s="130" t="s">
        <v>2</v>
      </c>
      <c r="F9" s="131"/>
      <c r="G9" s="1" t="s">
        <v>105</v>
      </c>
    </row>
    <row r="10" spans="1:254" ht="15" customHeight="1" x14ac:dyDescent="0.25">
      <c r="A10" s="45"/>
      <c r="B10" s="3" t="s">
        <v>3</v>
      </c>
      <c r="C10" s="1" t="s">
        <v>129</v>
      </c>
      <c r="D10" s="2"/>
      <c r="E10" s="130" t="s">
        <v>115</v>
      </c>
      <c r="F10" s="131"/>
      <c r="G10" s="4">
        <v>95</v>
      </c>
    </row>
    <row r="11" spans="1:254" ht="15" customHeight="1" x14ac:dyDescent="0.25">
      <c r="A11" s="45"/>
      <c r="B11" s="3" t="s">
        <v>4</v>
      </c>
      <c r="C11" s="1" t="s">
        <v>54</v>
      </c>
      <c r="D11" s="2"/>
      <c r="E11" s="130" t="s">
        <v>5</v>
      </c>
      <c r="F11" s="130"/>
      <c r="G11" s="5">
        <f>G8*G10</f>
        <v>53200000</v>
      </c>
    </row>
    <row r="12" spans="1:254" ht="15" customHeight="1" x14ac:dyDescent="0.25">
      <c r="A12" s="45"/>
      <c r="B12" s="3" t="s">
        <v>6</v>
      </c>
      <c r="C12" s="1" t="s">
        <v>119</v>
      </c>
      <c r="D12" s="2"/>
      <c r="E12" s="130" t="s">
        <v>7</v>
      </c>
      <c r="F12" s="131"/>
      <c r="G12" s="1" t="s">
        <v>55</v>
      </c>
    </row>
    <row r="13" spans="1:254" ht="15" customHeight="1" x14ac:dyDescent="0.25">
      <c r="A13" s="45"/>
      <c r="B13" s="3" t="s">
        <v>8</v>
      </c>
      <c r="C13" s="1" t="s">
        <v>119</v>
      </c>
      <c r="D13" s="2"/>
      <c r="E13" s="130" t="s">
        <v>9</v>
      </c>
      <c r="F13" s="131"/>
      <c r="G13" s="1" t="s">
        <v>105</v>
      </c>
    </row>
    <row r="14" spans="1:254" s="50" customFormat="1" ht="18" customHeight="1" x14ac:dyDescent="0.25">
      <c r="A14" s="45"/>
      <c r="B14" s="3" t="s">
        <v>10</v>
      </c>
      <c r="C14" s="6">
        <v>44228</v>
      </c>
      <c r="D14" s="2"/>
      <c r="E14" s="130" t="s">
        <v>11</v>
      </c>
      <c r="F14" s="131"/>
      <c r="G14" s="1" t="s">
        <v>106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49"/>
      <c r="CT14" s="49"/>
      <c r="CU14" s="49"/>
      <c r="CV14" s="49"/>
      <c r="CW14" s="49"/>
      <c r="CX14" s="49"/>
      <c r="CY14" s="49"/>
      <c r="CZ14" s="49"/>
      <c r="DA14" s="49"/>
      <c r="DB14" s="49"/>
      <c r="DC14" s="49"/>
      <c r="DD14" s="49"/>
      <c r="DE14" s="49"/>
      <c r="DF14" s="49"/>
      <c r="DG14" s="49"/>
      <c r="DH14" s="49"/>
      <c r="DI14" s="49"/>
      <c r="DJ14" s="49"/>
      <c r="DK14" s="49"/>
      <c r="DL14" s="49"/>
      <c r="DM14" s="49"/>
      <c r="DN14" s="49"/>
      <c r="DO14" s="49"/>
      <c r="DP14" s="49"/>
      <c r="DQ14" s="49"/>
      <c r="DR14" s="49"/>
      <c r="DS14" s="49"/>
      <c r="DT14" s="49"/>
      <c r="DU14" s="49"/>
      <c r="DV14" s="49"/>
      <c r="DW14" s="49"/>
      <c r="DX14" s="49"/>
      <c r="DY14" s="49"/>
      <c r="DZ14" s="49"/>
      <c r="EA14" s="49"/>
      <c r="EB14" s="49"/>
      <c r="EC14" s="49"/>
      <c r="ED14" s="49"/>
      <c r="EE14" s="49"/>
      <c r="EF14" s="49"/>
      <c r="EG14" s="49"/>
      <c r="EH14" s="49"/>
      <c r="EI14" s="49"/>
      <c r="EJ14" s="49"/>
      <c r="EK14" s="49"/>
      <c r="EL14" s="49"/>
      <c r="EM14" s="49"/>
      <c r="EN14" s="49"/>
      <c r="EO14" s="49"/>
      <c r="EP14" s="49"/>
      <c r="EQ14" s="49"/>
      <c r="ER14" s="49"/>
      <c r="ES14" s="49"/>
      <c r="ET14" s="49"/>
      <c r="EU14" s="49"/>
      <c r="EV14" s="49"/>
      <c r="EW14" s="49"/>
      <c r="EX14" s="49"/>
      <c r="EY14" s="49"/>
      <c r="EZ14" s="49"/>
      <c r="FA14" s="49"/>
      <c r="FB14" s="49"/>
      <c r="FC14" s="49"/>
      <c r="FD14" s="49"/>
      <c r="FE14" s="49"/>
      <c r="FF14" s="49"/>
      <c r="FG14" s="49"/>
      <c r="FH14" s="49"/>
      <c r="FI14" s="49"/>
      <c r="FJ14" s="49"/>
      <c r="FK14" s="49"/>
      <c r="FL14" s="49"/>
      <c r="FM14" s="49"/>
      <c r="FN14" s="49"/>
      <c r="FO14" s="49"/>
      <c r="FP14" s="49"/>
      <c r="FQ14" s="49"/>
      <c r="FR14" s="49"/>
      <c r="FS14" s="49"/>
      <c r="FT14" s="49"/>
      <c r="FU14" s="49"/>
      <c r="FV14" s="49"/>
      <c r="FW14" s="49"/>
      <c r="FX14" s="49"/>
      <c r="FY14" s="49"/>
      <c r="FZ14" s="49"/>
      <c r="GA14" s="49"/>
      <c r="GB14" s="49"/>
      <c r="GC14" s="49"/>
      <c r="GD14" s="49"/>
      <c r="GE14" s="49"/>
      <c r="GF14" s="49"/>
      <c r="GG14" s="49"/>
      <c r="GH14" s="49"/>
      <c r="GI14" s="49"/>
      <c r="GJ14" s="49"/>
      <c r="GK14" s="49"/>
      <c r="GL14" s="49"/>
      <c r="GM14" s="49"/>
      <c r="GN14" s="49"/>
      <c r="GO14" s="49"/>
      <c r="GP14" s="49"/>
      <c r="GQ14" s="49"/>
      <c r="GR14" s="49"/>
      <c r="GS14" s="49"/>
      <c r="GT14" s="49"/>
      <c r="GU14" s="49"/>
      <c r="GV14" s="49"/>
      <c r="GW14" s="49"/>
      <c r="GX14" s="49"/>
      <c r="GY14" s="49"/>
      <c r="GZ14" s="49"/>
      <c r="HA14" s="49"/>
      <c r="HB14" s="49"/>
      <c r="HC14" s="49"/>
      <c r="HD14" s="49"/>
      <c r="HE14" s="49"/>
      <c r="HF14" s="49"/>
      <c r="HG14" s="49"/>
      <c r="HH14" s="49"/>
      <c r="HI14" s="49"/>
      <c r="HJ14" s="49"/>
      <c r="HK14" s="49"/>
      <c r="HL14" s="49"/>
      <c r="HM14" s="49"/>
      <c r="HN14" s="49"/>
      <c r="HO14" s="49"/>
      <c r="HP14" s="49"/>
      <c r="HQ14" s="49"/>
      <c r="HR14" s="49"/>
      <c r="HS14" s="49"/>
      <c r="HT14" s="49"/>
      <c r="HU14" s="49"/>
      <c r="HV14" s="49"/>
      <c r="HW14" s="49"/>
      <c r="HX14" s="49"/>
      <c r="HY14" s="49"/>
      <c r="HZ14" s="49"/>
      <c r="IA14" s="49"/>
      <c r="IB14" s="49"/>
      <c r="IC14" s="49"/>
      <c r="ID14" s="49"/>
      <c r="IE14" s="49"/>
      <c r="IF14" s="49"/>
      <c r="IG14" s="49"/>
      <c r="IH14" s="49"/>
      <c r="II14" s="49"/>
      <c r="IJ14" s="49"/>
      <c r="IK14" s="49"/>
      <c r="IL14" s="49"/>
      <c r="IM14" s="49"/>
      <c r="IN14" s="49"/>
      <c r="IO14" s="49"/>
      <c r="IP14" s="49"/>
      <c r="IQ14" s="49"/>
      <c r="IR14" s="49"/>
      <c r="IS14" s="49"/>
      <c r="IT14" s="49"/>
    </row>
    <row r="15" spans="1:254" s="50" customFormat="1" ht="12" customHeight="1" x14ac:dyDescent="0.25">
      <c r="A15" s="45"/>
      <c r="B15" s="61"/>
      <c r="C15" s="62"/>
      <c r="D15" s="45"/>
      <c r="E15" s="45"/>
      <c r="F15" s="45"/>
      <c r="G15" s="63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9"/>
      <c r="AN15" s="49"/>
      <c r="AO15" s="49"/>
      <c r="AP15" s="49"/>
      <c r="AQ15" s="49"/>
      <c r="AR15" s="49"/>
      <c r="AS15" s="49"/>
      <c r="AT15" s="49"/>
      <c r="AU15" s="49"/>
      <c r="AV15" s="49"/>
      <c r="AW15" s="49"/>
      <c r="AX15" s="49"/>
      <c r="AY15" s="49"/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49"/>
      <c r="CT15" s="49"/>
      <c r="CU15" s="49"/>
      <c r="CV15" s="49"/>
      <c r="CW15" s="49"/>
      <c r="CX15" s="49"/>
      <c r="CY15" s="49"/>
      <c r="CZ15" s="49"/>
      <c r="DA15" s="49"/>
      <c r="DB15" s="49"/>
      <c r="DC15" s="49"/>
      <c r="DD15" s="49"/>
      <c r="DE15" s="49"/>
      <c r="DF15" s="49"/>
      <c r="DG15" s="49"/>
      <c r="DH15" s="49"/>
      <c r="DI15" s="49"/>
      <c r="DJ15" s="49"/>
      <c r="DK15" s="49"/>
      <c r="DL15" s="49"/>
      <c r="DM15" s="49"/>
      <c r="DN15" s="49"/>
      <c r="DO15" s="49"/>
      <c r="DP15" s="49"/>
      <c r="DQ15" s="49"/>
      <c r="DR15" s="49"/>
      <c r="DS15" s="49"/>
      <c r="DT15" s="49"/>
      <c r="DU15" s="49"/>
      <c r="DV15" s="49"/>
      <c r="DW15" s="49"/>
      <c r="DX15" s="49"/>
      <c r="DY15" s="49"/>
      <c r="DZ15" s="49"/>
      <c r="EA15" s="49"/>
      <c r="EB15" s="49"/>
      <c r="EC15" s="49"/>
      <c r="ED15" s="49"/>
      <c r="EE15" s="49"/>
      <c r="EF15" s="49"/>
      <c r="EG15" s="49"/>
      <c r="EH15" s="49"/>
      <c r="EI15" s="49"/>
      <c r="EJ15" s="49"/>
      <c r="EK15" s="49"/>
      <c r="EL15" s="49"/>
      <c r="EM15" s="49"/>
      <c r="EN15" s="49"/>
      <c r="EO15" s="49"/>
      <c r="EP15" s="49"/>
      <c r="EQ15" s="49"/>
      <c r="ER15" s="49"/>
      <c r="ES15" s="49"/>
      <c r="ET15" s="49"/>
      <c r="EU15" s="49"/>
      <c r="EV15" s="49"/>
      <c r="EW15" s="49"/>
      <c r="EX15" s="49"/>
      <c r="EY15" s="49"/>
      <c r="EZ15" s="49"/>
      <c r="FA15" s="49"/>
      <c r="FB15" s="49"/>
      <c r="FC15" s="49"/>
      <c r="FD15" s="49"/>
      <c r="FE15" s="49"/>
      <c r="FF15" s="49"/>
      <c r="FG15" s="49"/>
      <c r="FH15" s="49"/>
      <c r="FI15" s="49"/>
      <c r="FJ15" s="49"/>
      <c r="FK15" s="49"/>
      <c r="FL15" s="49"/>
      <c r="FM15" s="49"/>
      <c r="FN15" s="49"/>
      <c r="FO15" s="49"/>
      <c r="FP15" s="49"/>
      <c r="FQ15" s="49"/>
      <c r="FR15" s="49"/>
      <c r="FS15" s="49"/>
      <c r="FT15" s="49"/>
      <c r="FU15" s="49"/>
      <c r="FV15" s="49"/>
      <c r="FW15" s="49"/>
      <c r="FX15" s="49"/>
      <c r="FY15" s="49"/>
      <c r="FZ15" s="49"/>
      <c r="GA15" s="49"/>
      <c r="GB15" s="49"/>
      <c r="GC15" s="49"/>
      <c r="GD15" s="49"/>
      <c r="GE15" s="49"/>
      <c r="GF15" s="49"/>
      <c r="GG15" s="49"/>
      <c r="GH15" s="49"/>
      <c r="GI15" s="49"/>
      <c r="GJ15" s="49"/>
      <c r="GK15" s="49"/>
      <c r="GL15" s="49"/>
      <c r="GM15" s="49"/>
      <c r="GN15" s="49"/>
      <c r="GO15" s="49"/>
      <c r="GP15" s="49"/>
      <c r="GQ15" s="49"/>
      <c r="GR15" s="49"/>
      <c r="GS15" s="49"/>
      <c r="GT15" s="49"/>
      <c r="GU15" s="49"/>
      <c r="GV15" s="49"/>
      <c r="GW15" s="49"/>
      <c r="GX15" s="49"/>
      <c r="GY15" s="49"/>
      <c r="GZ15" s="49"/>
      <c r="HA15" s="49"/>
      <c r="HB15" s="49"/>
      <c r="HC15" s="49"/>
      <c r="HD15" s="49"/>
      <c r="HE15" s="49"/>
      <c r="HF15" s="49"/>
      <c r="HG15" s="49"/>
      <c r="HH15" s="49"/>
      <c r="HI15" s="49"/>
      <c r="HJ15" s="49"/>
      <c r="HK15" s="49"/>
      <c r="HL15" s="49"/>
      <c r="HM15" s="49"/>
      <c r="HN15" s="49"/>
      <c r="HO15" s="49"/>
      <c r="HP15" s="49"/>
      <c r="HQ15" s="49"/>
      <c r="HR15" s="49"/>
      <c r="HS15" s="49"/>
      <c r="HT15" s="49"/>
      <c r="HU15" s="49"/>
      <c r="HV15" s="49"/>
      <c r="HW15" s="49"/>
      <c r="HX15" s="49"/>
      <c r="HY15" s="49"/>
      <c r="HZ15" s="49"/>
      <c r="IA15" s="49"/>
      <c r="IB15" s="49"/>
      <c r="IC15" s="49"/>
      <c r="ID15" s="49"/>
      <c r="IE15" s="49"/>
      <c r="IF15" s="49"/>
      <c r="IG15" s="49"/>
      <c r="IH15" s="49"/>
      <c r="II15" s="49"/>
      <c r="IJ15" s="49"/>
      <c r="IK15" s="49"/>
      <c r="IL15" s="49"/>
      <c r="IM15" s="49"/>
      <c r="IN15" s="49"/>
      <c r="IO15" s="49"/>
      <c r="IP15" s="49"/>
      <c r="IQ15" s="49"/>
      <c r="IR15" s="49"/>
      <c r="IS15" s="49"/>
      <c r="IT15" s="49"/>
    </row>
    <row r="16" spans="1:254" s="50" customFormat="1" ht="12" customHeight="1" x14ac:dyDescent="0.25">
      <c r="A16" s="45"/>
      <c r="B16" s="134" t="s">
        <v>12</v>
      </c>
      <c r="C16" s="135"/>
      <c r="D16" s="135"/>
      <c r="E16" s="135"/>
      <c r="F16" s="135"/>
      <c r="G16" s="136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49"/>
      <c r="CT16" s="49"/>
      <c r="CU16" s="49"/>
      <c r="CV16" s="49"/>
      <c r="CW16" s="49"/>
      <c r="CX16" s="49"/>
      <c r="CY16" s="49"/>
      <c r="CZ16" s="49"/>
      <c r="DA16" s="49"/>
      <c r="DB16" s="49"/>
      <c r="DC16" s="49"/>
      <c r="DD16" s="49"/>
      <c r="DE16" s="49"/>
      <c r="DF16" s="49"/>
      <c r="DG16" s="49"/>
      <c r="DH16" s="49"/>
      <c r="DI16" s="49"/>
      <c r="DJ16" s="49"/>
      <c r="DK16" s="49"/>
      <c r="DL16" s="49"/>
      <c r="DM16" s="49"/>
      <c r="DN16" s="49"/>
      <c r="DO16" s="49"/>
      <c r="DP16" s="49"/>
      <c r="DQ16" s="49"/>
      <c r="DR16" s="49"/>
      <c r="DS16" s="49"/>
      <c r="DT16" s="49"/>
      <c r="DU16" s="49"/>
      <c r="DV16" s="49"/>
      <c r="DW16" s="49"/>
      <c r="DX16" s="49"/>
      <c r="DY16" s="49"/>
      <c r="DZ16" s="49"/>
      <c r="EA16" s="49"/>
      <c r="EB16" s="49"/>
      <c r="EC16" s="49"/>
      <c r="ED16" s="49"/>
      <c r="EE16" s="49"/>
      <c r="EF16" s="49"/>
      <c r="EG16" s="49"/>
      <c r="EH16" s="49"/>
      <c r="EI16" s="49"/>
      <c r="EJ16" s="49"/>
      <c r="EK16" s="49"/>
      <c r="EL16" s="49"/>
      <c r="EM16" s="49"/>
      <c r="EN16" s="49"/>
      <c r="EO16" s="49"/>
      <c r="EP16" s="49"/>
      <c r="EQ16" s="49"/>
      <c r="ER16" s="49"/>
      <c r="ES16" s="49"/>
      <c r="ET16" s="49"/>
      <c r="EU16" s="49"/>
      <c r="EV16" s="49"/>
      <c r="EW16" s="49"/>
      <c r="EX16" s="49"/>
      <c r="EY16" s="49"/>
      <c r="EZ16" s="49"/>
      <c r="FA16" s="49"/>
      <c r="FB16" s="49"/>
      <c r="FC16" s="49"/>
      <c r="FD16" s="49"/>
      <c r="FE16" s="49"/>
      <c r="FF16" s="49"/>
      <c r="FG16" s="49"/>
      <c r="FH16" s="49"/>
      <c r="FI16" s="49"/>
      <c r="FJ16" s="49"/>
      <c r="FK16" s="49"/>
      <c r="FL16" s="49"/>
      <c r="FM16" s="49"/>
      <c r="FN16" s="49"/>
      <c r="FO16" s="49"/>
      <c r="FP16" s="49"/>
      <c r="FQ16" s="49"/>
      <c r="FR16" s="49"/>
      <c r="FS16" s="49"/>
      <c r="FT16" s="49"/>
      <c r="FU16" s="49"/>
      <c r="FV16" s="49"/>
      <c r="FW16" s="49"/>
      <c r="FX16" s="49"/>
      <c r="FY16" s="49"/>
      <c r="FZ16" s="49"/>
      <c r="GA16" s="49"/>
      <c r="GB16" s="49"/>
      <c r="GC16" s="49"/>
      <c r="GD16" s="49"/>
      <c r="GE16" s="49"/>
      <c r="GF16" s="49"/>
      <c r="GG16" s="49"/>
      <c r="GH16" s="49"/>
      <c r="GI16" s="49"/>
      <c r="GJ16" s="49"/>
      <c r="GK16" s="49"/>
      <c r="GL16" s="49"/>
      <c r="GM16" s="49"/>
      <c r="GN16" s="49"/>
      <c r="GO16" s="49"/>
      <c r="GP16" s="49"/>
      <c r="GQ16" s="49"/>
      <c r="GR16" s="49"/>
      <c r="GS16" s="49"/>
      <c r="GT16" s="49"/>
      <c r="GU16" s="49"/>
      <c r="GV16" s="49"/>
      <c r="GW16" s="49"/>
      <c r="GX16" s="49"/>
      <c r="GY16" s="49"/>
      <c r="GZ16" s="49"/>
      <c r="HA16" s="49"/>
      <c r="HB16" s="49"/>
      <c r="HC16" s="49"/>
      <c r="HD16" s="49"/>
      <c r="HE16" s="49"/>
      <c r="HF16" s="49"/>
      <c r="HG16" s="49"/>
      <c r="HH16" s="49"/>
      <c r="HI16" s="49"/>
      <c r="HJ16" s="49"/>
      <c r="HK16" s="49"/>
      <c r="HL16" s="49"/>
      <c r="HM16" s="49"/>
      <c r="HN16" s="49"/>
      <c r="HO16" s="49"/>
      <c r="HP16" s="49"/>
      <c r="HQ16" s="49"/>
      <c r="HR16" s="49"/>
      <c r="HS16" s="49"/>
      <c r="HT16" s="49"/>
      <c r="HU16" s="49"/>
      <c r="HV16" s="49"/>
      <c r="HW16" s="49"/>
      <c r="HX16" s="49"/>
      <c r="HY16" s="49"/>
      <c r="HZ16" s="49"/>
      <c r="IA16" s="49"/>
      <c r="IB16" s="49"/>
      <c r="IC16" s="49"/>
      <c r="ID16" s="49"/>
      <c r="IE16" s="49"/>
      <c r="IF16" s="49"/>
      <c r="IG16" s="49"/>
      <c r="IH16" s="49"/>
      <c r="II16" s="49"/>
      <c r="IJ16" s="49"/>
      <c r="IK16" s="49"/>
      <c r="IL16" s="49"/>
      <c r="IM16" s="49"/>
      <c r="IN16" s="49"/>
      <c r="IO16" s="49"/>
      <c r="IP16" s="49"/>
      <c r="IQ16" s="49"/>
      <c r="IR16" s="49"/>
      <c r="IS16" s="49"/>
      <c r="IT16" s="49"/>
    </row>
    <row r="17" spans="1:254" s="50" customFormat="1" ht="12" customHeight="1" x14ac:dyDescent="0.25">
      <c r="A17" s="45"/>
      <c r="B17" s="45"/>
      <c r="C17" s="64"/>
      <c r="D17" s="64"/>
      <c r="E17" s="64"/>
      <c r="F17" s="45"/>
      <c r="G17" s="45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49"/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49"/>
      <c r="CT17" s="49"/>
      <c r="CU17" s="49"/>
      <c r="CV17" s="49"/>
      <c r="CW17" s="49"/>
      <c r="CX17" s="49"/>
      <c r="CY17" s="49"/>
      <c r="CZ17" s="49"/>
      <c r="DA17" s="49"/>
      <c r="DB17" s="49"/>
      <c r="DC17" s="49"/>
      <c r="DD17" s="49"/>
      <c r="DE17" s="49"/>
      <c r="DF17" s="49"/>
      <c r="DG17" s="49"/>
      <c r="DH17" s="49"/>
      <c r="DI17" s="49"/>
      <c r="DJ17" s="49"/>
      <c r="DK17" s="49"/>
      <c r="DL17" s="49"/>
      <c r="DM17" s="49"/>
      <c r="DN17" s="49"/>
      <c r="DO17" s="49"/>
      <c r="DP17" s="49"/>
      <c r="DQ17" s="49"/>
      <c r="DR17" s="49"/>
      <c r="DS17" s="49"/>
      <c r="DT17" s="49"/>
      <c r="DU17" s="49"/>
      <c r="DV17" s="49"/>
      <c r="DW17" s="49"/>
      <c r="DX17" s="49"/>
      <c r="DY17" s="49"/>
      <c r="DZ17" s="49"/>
      <c r="EA17" s="49"/>
      <c r="EB17" s="49"/>
      <c r="EC17" s="49"/>
      <c r="ED17" s="49"/>
      <c r="EE17" s="49"/>
      <c r="EF17" s="49"/>
      <c r="EG17" s="49"/>
      <c r="EH17" s="49"/>
      <c r="EI17" s="49"/>
      <c r="EJ17" s="49"/>
      <c r="EK17" s="49"/>
      <c r="EL17" s="49"/>
      <c r="EM17" s="49"/>
      <c r="EN17" s="49"/>
      <c r="EO17" s="49"/>
      <c r="EP17" s="49"/>
      <c r="EQ17" s="49"/>
      <c r="ER17" s="49"/>
      <c r="ES17" s="49"/>
      <c r="ET17" s="49"/>
      <c r="EU17" s="49"/>
      <c r="EV17" s="49"/>
      <c r="EW17" s="49"/>
      <c r="EX17" s="49"/>
      <c r="EY17" s="49"/>
      <c r="EZ17" s="49"/>
      <c r="FA17" s="49"/>
      <c r="FB17" s="49"/>
      <c r="FC17" s="49"/>
      <c r="FD17" s="49"/>
      <c r="FE17" s="49"/>
      <c r="FF17" s="49"/>
      <c r="FG17" s="49"/>
      <c r="FH17" s="49"/>
      <c r="FI17" s="49"/>
      <c r="FJ17" s="49"/>
      <c r="FK17" s="49"/>
      <c r="FL17" s="49"/>
      <c r="FM17" s="49"/>
      <c r="FN17" s="49"/>
      <c r="FO17" s="49"/>
      <c r="FP17" s="49"/>
      <c r="FQ17" s="49"/>
      <c r="FR17" s="49"/>
      <c r="FS17" s="49"/>
      <c r="FT17" s="49"/>
      <c r="FU17" s="49"/>
      <c r="FV17" s="49"/>
      <c r="FW17" s="49"/>
      <c r="FX17" s="49"/>
      <c r="FY17" s="49"/>
      <c r="FZ17" s="49"/>
      <c r="GA17" s="49"/>
      <c r="GB17" s="49"/>
      <c r="GC17" s="49"/>
      <c r="GD17" s="49"/>
      <c r="GE17" s="49"/>
      <c r="GF17" s="49"/>
      <c r="GG17" s="49"/>
      <c r="GH17" s="49"/>
      <c r="GI17" s="49"/>
      <c r="GJ17" s="49"/>
      <c r="GK17" s="49"/>
      <c r="GL17" s="49"/>
      <c r="GM17" s="49"/>
      <c r="GN17" s="49"/>
      <c r="GO17" s="49"/>
      <c r="GP17" s="49"/>
      <c r="GQ17" s="49"/>
      <c r="GR17" s="49"/>
      <c r="GS17" s="49"/>
      <c r="GT17" s="49"/>
      <c r="GU17" s="49"/>
      <c r="GV17" s="49"/>
      <c r="GW17" s="49"/>
      <c r="GX17" s="49"/>
      <c r="GY17" s="49"/>
      <c r="GZ17" s="49"/>
      <c r="HA17" s="49"/>
      <c r="HB17" s="49"/>
      <c r="HC17" s="49"/>
      <c r="HD17" s="49"/>
      <c r="HE17" s="49"/>
      <c r="HF17" s="49"/>
      <c r="HG17" s="49"/>
      <c r="HH17" s="49"/>
      <c r="HI17" s="49"/>
      <c r="HJ17" s="49"/>
      <c r="HK17" s="49"/>
      <c r="HL17" s="49"/>
      <c r="HM17" s="49"/>
      <c r="HN17" s="49"/>
      <c r="HO17" s="49"/>
      <c r="HP17" s="49"/>
      <c r="HQ17" s="49"/>
      <c r="HR17" s="49"/>
      <c r="HS17" s="49"/>
      <c r="HT17" s="49"/>
      <c r="HU17" s="49"/>
      <c r="HV17" s="49"/>
      <c r="HW17" s="49"/>
      <c r="HX17" s="49"/>
      <c r="HY17" s="49"/>
      <c r="HZ17" s="49"/>
      <c r="IA17" s="49"/>
      <c r="IB17" s="49"/>
      <c r="IC17" s="49"/>
      <c r="ID17" s="49"/>
      <c r="IE17" s="49"/>
      <c r="IF17" s="49"/>
      <c r="IG17" s="49"/>
      <c r="IH17" s="49"/>
      <c r="II17" s="49"/>
      <c r="IJ17" s="49"/>
      <c r="IK17" s="49"/>
      <c r="IL17" s="49"/>
      <c r="IM17" s="49"/>
      <c r="IN17" s="49"/>
      <c r="IO17" s="49"/>
      <c r="IP17" s="49"/>
      <c r="IQ17" s="49"/>
      <c r="IR17" s="49"/>
      <c r="IS17" s="49"/>
      <c r="IT17" s="49"/>
    </row>
    <row r="18" spans="1:254" s="50" customFormat="1" ht="12" customHeight="1" x14ac:dyDescent="0.25">
      <c r="A18" s="45"/>
      <c r="B18" s="65" t="s">
        <v>58</v>
      </c>
      <c r="C18" s="66"/>
      <c r="D18" s="66"/>
      <c r="E18" s="66"/>
      <c r="F18" s="66"/>
      <c r="G18" s="66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49"/>
      <c r="CT18" s="49"/>
      <c r="CU18" s="49"/>
      <c r="CV18" s="49"/>
      <c r="CW18" s="49"/>
      <c r="CX18" s="49"/>
      <c r="CY18" s="49"/>
      <c r="CZ18" s="49"/>
      <c r="DA18" s="49"/>
      <c r="DB18" s="49"/>
      <c r="DC18" s="49"/>
      <c r="DD18" s="49"/>
      <c r="DE18" s="49"/>
      <c r="DF18" s="49"/>
      <c r="DG18" s="49"/>
      <c r="DH18" s="49"/>
      <c r="DI18" s="49"/>
      <c r="DJ18" s="49"/>
      <c r="DK18" s="49"/>
      <c r="DL18" s="49"/>
      <c r="DM18" s="49"/>
      <c r="DN18" s="49"/>
      <c r="DO18" s="49"/>
      <c r="DP18" s="49"/>
      <c r="DQ18" s="49"/>
      <c r="DR18" s="49"/>
      <c r="DS18" s="49"/>
      <c r="DT18" s="49"/>
      <c r="DU18" s="49"/>
      <c r="DV18" s="49"/>
      <c r="DW18" s="49"/>
      <c r="DX18" s="49"/>
      <c r="DY18" s="49"/>
      <c r="DZ18" s="49"/>
      <c r="EA18" s="49"/>
      <c r="EB18" s="49"/>
      <c r="EC18" s="49"/>
      <c r="ED18" s="49"/>
      <c r="EE18" s="49"/>
      <c r="EF18" s="49"/>
      <c r="EG18" s="49"/>
      <c r="EH18" s="49"/>
      <c r="EI18" s="49"/>
      <c r="EJ18" s="49"/>
      <c r="EK18" s="49"/>
      <c r="EL18" s="49"/>
      <c r="EM18" s="49"/>
      <c r="EN18" s="49"/>
      <c r="EO18" s="49"/>
      <c r="EP18" s="49"/>
      <c r="EQ18" s="49"/>
      <c r="ER18" s="49"/>
      <c r="ES18" s="49"/>
      <c r="ET18" s="49"/>
      <c r="EU18" s="49"/>
      <c r="EV18" s="49"/>
      <c r="EW18" s="49"/>
      <c r="EX18" s="49"/>
      <c r="EY18" s="49"/>
      <c r="EZ18" s="49"/>
      <c r="FA18" s="49"/>
      <c r="FB18" s="49"/>
      <c r="FC18" s="49"/>
      <c r="FD18" s="49"/>
      <c r="FE18" s="49"/>
      <c r="FF18" s="49"/>
      <c r="FG18" s="49"/>
      <c r="FH18" s="49"/>
      <c r="FI18" s="49"/>
      <c r="FJ18" s="49"/>
      <c r="FK18" s="49"/>
      <c r="FL18" s="49"/>
      <c r="FM18" s="49"/>
      <c r="FN18" s="49"/>
      <c r="FO18" s="49"/>
      <c r="FP18" s="49"/>
      <c r="FQ18" s="49"/>
      <c r="FR18" s="49"/>
      <c r="FS18" s="49"/>
      <c r="FT18" s="49"/>
      <c r="FU18" s="49"/>
      <c r="FV18" s="49"/>
      <c r="FW18" s="49"/>
      <c r="FX18" s="49"/>
      <c r="FY18" s="49"/>
      <c r="FZ18" s="49"/>
      <c r="GA18" s="49"/>
      <c r="GB18" s="49"/>
      <c r="GC18" s="49"/>
      <c r="GD18" s="49"/>
      <c r="GE18" s="49"/>
      <c r="GF18" s="49"/>
      <c r="GG18" s="49"/>
      <c r="GH18" s="49"/>
      <c r="GI18" s="49"/>
      <c r="GJ18" s="49"/>
      <c r="GK18" s="49"/>
      <c r="GL18" s="49"/>
      <c r="GM18" s="49"/>
      <c r="GN18" s="49"/>
      <c r="GO18" s="49"/>
      <c r="GP18" s="49"/>
      <c r="GQ18" s="49"/>
      <c r="GR18" s="49"/>
      <c r="GS18" s="49"/>
      <c r="GT18" s="49"/>
      <c r="GU18" s="49"/>
      <c r="GV18" s="49"/>
      <c r="GW18" s="49"/>
      <c r="GX18" s="49"/>
      <c r="GY18" s="49"/>
      <c r="GZ18" s="49"/>
      <c r="HA18" s="49"/>
      <c r="HB18" s="49"/>
      <c r="HC18" s="49"/>
      <c r="HD18" s="49"/>
      <c r="HE18" s="49"/>
      <c r="HF18" s="49"/>
      <c r="HG18" s="49"/>
      <c r="HH18" s="49"/>
      <c r="HI18" s="49"/>
      <c r="HJ18" s="49"/>
      <c r="HK18" s="49"/>
      <c r="HL18" s="49"/>
      <c r="HM18" s="49"/>
      <c r="HN18" s="49"/>
      <c r="HO18" s="49"/>
      <c r="HP18" s="49"/>
      <c r="HQ18" s="49"/>
      <c r="HR18" s="49"/>
      <c r="HS18" s="49"/>
      <c r="HT18" s="49"/>
      <c r="HU18" s="49"/>
      <c r="HV18" s="49"/>
      <c r="HW18" s="49"/>
      <c r="HX18" s="49"/>
      <c r="HY18" s="49"/>
      <c r="HZ18" s="49"/>
      <c r="IA18" s="49"/>
      <c r="IB18" s="49"/>
      <c r="IC18" s="49"/>
      <c r="ID18" s="49"/>
      <c r="IE18" s="49"/>
      <c r="IF18" s="49"/>
      <c r="IG18" s="49"/>
      <c r="IH18" s="49"/>
      <c r="II18" s="49"/>
      <c r="IJ18" s="49"/>
      <c r="IK18" s="49"/>
      <c r="IL18" s="49"/>
      <c r="IM18" s="49"/>
      <c r="IN18" s="49"/>
      <c r="IO18" s="49"/>
      <c r="IP18" s="49"/>
      <c r="IQ18" s="49"/>
      <c r="IR18" s="49"/>
      <c r="IS18" s="49"/>
      <c r="IT18" s="49"/>
    </row>
    <row r="19" spans="1:254" ht="24" customHeight="1" x14ac:dyDescent="0.25">
      <c r="A19" s="45"/>
      <c r="B19" s="67" t="s">
        <v>13</v>
      </c>
      <c r="C19" s="67" t="s">
        <v>14</v>
      </c>
      <c r="D19" s="67" t="s">
        <v>15</v>
      </c>
      <c r="E19" s="67" t="s">
        <v>16</v>
      </c>
      <c r="F19" s="67" t="s">
        <v>17</v>
      </c>
      <c r="G19" s="67" t="s">
        <v>18</v>
      </c>
    </row>
    <row r="20" spans="1:254" ht="15" customHeight="1" x14ac:dyDescent="0.25">
      <c r="A20" s="45"/>
      <c r="B20" s="7" t="s">
        <v>75</v>
      </c>
      <c r="C20" s="8"/>
      <c r="D20" s="8"/>
      <c r="E20" s="8"/>
      <c r="F20" s="9"/>
      <c r="G20" s="9"/>
    </row>
    <row r="21" spans="1:254" ht="26.25" customHeight="1" x14ac:dyDescent="0.25">
      <c r="A21" s="45"/>
      <c r="B21" s="10" t="s">
        <v>88</v>
      </c>
      <c r="C21" s="11" t="s">
        <v>19</v>
      </c>
      <c r="D21" s="11">
        <v>35</v>
      </c>
      <c r="E21" s="11" t="s">
        <v>56</v>
      </c>
      <c r="F21" s="12">
        <v>75000</v>
      </c>
      <c r="G21" s="12">
        <f>D21*F21</f>
        <v>2625000</v>
      </c>
    </row>
    <row r="22" spans="1:254" ht="30.75" customHeight="1" x14ac:dyDescent="0.25">
      <c r="A22" s="45"/>
      <c r="B22" s="10" t="s">
        <v>89</v>
      </c>
      <c r="C22" s="11" t="s">
        <v>19</v>
      </c>
      <c r="D22" s="11">
        <v>5</v>
      </c>
      <c r="E22" s="11" t="s">
        <v>57</v>
      </c>
      <c r="F22" s="12">
        <v>75000</v>
      </c>
      <c r="G22" s="12">
        <f>D22*F22</f>
        <v>375000</v>
      </c>
    </row>
    <row r="23" spans="1:254" ht="15" customHeight="1" x14ac:dyDescent="0.25">
      <c r="A23" s="45"/>
      <c r="B23" s="13" t="s">
        <v>131</v>
      </c>
      <c r="C23" s="11"/>
      <c r="D23" s="11"/>
      <c r="E23" s="11"/>
      <c r="F23" s="12"/>
      <c r="G23" s="12"/>
    </row>
    <row r="24" spans="1:254" ht="15" customHeight="1" x14ac:dyDescent="0.25">
      <c r="A24" s="45"/>
      <c r="B24" s="14" t="s">
        <v>59</v>
      </c>
      <c r="C24" s="15" t="s">
        <v>19</v>
      </c>
      <c r="D24" s="15">
        <f>4*6/2</f>
        <v>12</v>
      </c>
      <c r="E24" s="15" t="s">
        <v>24</v>
      </c>
      <c r="F24" s="16">
        <v>20000</v>
      </c>
      <c r="G24" s="16">
        <f>D24*F24</f>
        <v>240000</v>
      </c>
    </row>
    <row r="25" spans="1:254" ht="15" customHeight="1" x14ac:dyDescent="0.25">
      <c r="A25" s="45"/>
      <c r="B25" s="14" t="s">
        <v>60</v>
      </c>
      <c r="C25" s="11" t="s">
        <v>19</v>
      </c>
      <c r="D25" s="15">
        <f>1*6/2</f>
        <v>3</v>
      </c>
      <c r="E25" s="15" t="s">
        <v>24</v>
      </c>
      <c r="F25" s="16">
        <v>20000</v>
      </c>
      <c r="G25" s="16">
        <f t="shared" ref="G25" si="0">D25*F25</f>
        <v>60000</v>
      </c>
    </row>
    <row r="26" spans="1:254" ht="15" customHeight="1" x14ac:dyDescent="0.25">
      <c r="A26" s="45"/>
      <c r="B26" s="14" t="s">
        <v>61</v>
      </c>
      <c r="C26" s="15" t="s">
        <v>19</v>
      </c>
      <c r="D26" s="15">
        <f>2/8*4/2</f>
        <v>0.5</v>
      </c>
      <c r="E26" s="15" t="s">
        <v>24</v>
      </c>
      <c r="F26" s="16">
        <v>20000</v>
      </c>
      <c r="G26" s="16">
        <f>D26*F26</f>
        <v>10000</v>
      </c>
    </row>
    <row r="27" spans="1:254" ht="15" customHeight="1" x14ac:dyDescent="0.25">
      <c r="A27" s="45"/>
      <c r="B27" s="14" t="s">
        <v>64</v>
      </c>
      <c r="C27" s="11" t="s">
        <v>19</v>
      </c>
      <c r="D27" s="11">
        <v>11</v>
      </c>
      <c r="E27" s="15" t="s">
        <v>62</v>
      </c>
      <c r="F27" s="16">
        <v>20000</v>
      </c>
      <c r="G27" s="16">
        <f t="shared" ref="G27" si="1">D27*F27</f>
        <v>220000</v>
      </c>
    </row>
    <row r="28" spans="1:254" ht="15" customHeight="1" x14ac:dyDescent="0.25">
      <c r="A28" s="45"/>
      <c r="B28" s="14" t="s">
        <v>116</v>
      </c>
      <c r="C28" s="11" t="s">
        <v>19</v>
      </c>
      <c r="D28" s="15">
        <v>550</v>
      </c>
      <c r="E28" s="15" t="s">
        <v>65</v>
      </c>
      <c r="F28" s="16">
        <v>20000</v>
      </c>
      <c r="G28" s="16">
        <f t="shared" ref="G28" si="2">D28*F28</f>
        <v>11000000</v>
      </c>
    </row>
    <row r="29" spans="1:254" ht="15" customHeight="1" x14ac:dyDescent="0.25">
      <c r="A29" s="45"/>
      <c r="B29" s="14" t="s">
        <v>66</v>
      </c>
      <c r="C29" s="15" t="s">
        <v>19</v>
      </c>
      <c r="D29" s="15">
        <f>0.5*4*8+0.5*2*9</f>
        <v>25</v>
      </c>
      <c r="E29" s="15" t="s">
        <v>67</v>
      </c>
      <c r="F29" s="16">
        <v>20000</v>
      </c>
      <c r="G29" s="16">
        <f>D29*F29</f>
        <v>500000</v>
      </c>
    </row>
    <row r="30" spans="1:254" ht="15" customHeight="1" x14ac:dyDescent="0.25">
      <c r="A30" s="45"/>
      <c r="B30" s="11" t="s">
        <v>68</v>
      </c>
      <c r="C30" s="11" t="s">
        <v>19</v>
      </c>
      <c r="D30" s="17">
        <f>1.5/8*4+3/8*6*8+3*4*4</f>
        <v>66.75</v>
      </c>
      <c r="E30" s="11" t="s">
        <v>69</v>
      </c>
      <c r="F30" s="12">
        <v>20000</v>
      </c>
      <c r="G30" s="12">
        <f>D30*F30</f>
        <v>1335000</v>
      </c>
    </row>
    <row r="31" spans="1:254" s="69" customFormat="1" ht="15" customHeight="1" x14ac:dyDescent="0.25">
      <c r="A31" s="68"/>
      <c r="B31" s="11" t="s">
        <v>70</v>
      </c>
      <c r="C31" s="11" t="s">
        <v>19</v>
      </c>
      <c r="D31" s="11">
        <f>40/60/8*30*3.5</f>
        <v>8.75</v>
      </c>
      <c r="E31" s="11" t="s">
        <v>69</v>
      </c>
      <c r="F31" s="12">
        <v>20000</v>
      </c>
      <c r="G31" s="12">
        <f t="shared" ref="G31:G35" si="3">D31*F31</f>
        <v>175000</v>
      </c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70"/>
      <c r="CV31" s="70"/>
      <c r="CW31" s="70"/>
      <c r="CX31" s="70"/>
      <c r="CY31" s="70"/>
      <c r="CZ31" s="70"/>
      <c r="DA31" s="70"/>
      <c r="DB31" s="70"/>
      <c r="DC31" s="70"/>
      <c r="DD31" s="70"/>
      <c r="DE31" s="70"/>
      <c r="DF31" s="70"/>
      <c r="DG31" s="70"/>
      <c r="DH31" s="70"/>
      <c r="DI31" s="70"/>
      <c r="DJ31" s="70"/>
      <c r="DK31" s="70"/>
      <c r="DL31" s="70"/>
      <c r="DM31" s="70"/>
      <c r="DN31" s="70"/>
      <c r="DO31" s="70"/>
      <c r="DP31" s="70"/>
      <c r="DQ31" s="70"/>
      <c r="DR31" s="70"/>
      <c r="DS31" s="70"/>
      <c r="DT31" s="70"/>
      <c r="DU31" s="70"/>
      <c r="DV31" s="70"/>
      <c r="DW31" s="70"/>
      <c r="DX31" s="70"/>
      <c r="DY31" s="70"/>
      <c r="DZ31" s="70"/>
      <c r="EA31" s="70"/>
      <c r="EB31" s="70"/>
      <c r="EC31" s="70"/>
      <c r="ED31" s="70"/>
      <c r="EE31" s="70"/>
      <c r="EF31" s="70"/>
      <c r="EG31" s="70"/>
      <c r="EH31" s="70"/>
      <c r="EI31" s="70"/>
      <c r="EJ31" s="70"/>
      <c r="EK31" s="70"/>
      <c r="EL31" s="70"/>
      <c r="EM31" s="70"/>
      <c r="EN31" s="70"/>
      <c r="EO31" s="70"/>
      <c r="EP31" s="70"/>
      <c r="EQ31" s="70"/>
      <c r="ER31" s="70"/>
      <c r="ES31" s="70"/>
      <c r="ET31" s="70"/>
      <c r="EU31" s="70"/>
      <c r="EV31" s="70"/>
      <c r="EW31" s="70"/>
      <c r="EX31" s="70"/>
      <c r="EY31" s="70"/>
      <c r="EZ31" s="70"/>
      <c r="FA31" s="70"/>
      <c r="FB31" s="70"/>
      <c r="FC31" s="70"/>
      <c r="FD31" s="70"/>
      <c r="FE31" s="70"/>
      <c r="FF31" s="70"/>
      <c r="FG31" s="70"/>
      <c r="FH31" s="70"/>
      <c r="FI31" s="70"/>
      <c r="FJ31" s="70"/>
      <c r="FK31" s="70"/>
      <c r="FL31" s="70"/>
      <c r="FM31" s="70"/>
      <c r="FN31" s="70"/>
      <c r="FO31" s="70"/>
      <c r="FP31" s="70"/>
      <c r="FQ31" s="70"/>
      <c r="FR31" s="70"/>
      <c r="FS31" s="70"/>
      <c r="FT31" s="70"/>
      <c r="FU31" s="70"/>
      <c r="FV31" s="70"/>
      <c r="FW31" s="70"/>
      <c r="FX31" s="70"/>
      <c r="FY31" s="70"/>
      <c r="FZ31" s="70"/>
      <c r="GA31" s="70"/>
      <c r="GB31" s="70"/>
      <c r="GC31" s="70"/>
      <c r="GD31" s="70"/>
      <c r="GE31" s="70"/>
      <c r="GF31" s="70"/>
      <c r="GG31" s="70"/>
      <c r="GH31" s="70"/>
      <c r="GI31" s="70"/>
      <c r="GJ31" s="70"/>
      <c r="GK31" s="70"/>
      <c r="GL31" s="70"/>
      <c r="GM31" s="70"/>
      <c r="GN31" s="70"/>
      <c r="GO31" s="70"/>
      <c r="GP31" s="70"/>
      <c r="GQ31" s="70"/>
      <c r="GR31" s="70"/>
      <c r="GS31" s="70"/>
      <c r="GT31" s="70"/>
      <c r="GU31" s="70"/>
      <c r="GV31" s="70"/>
      <c r="GW31" s="70"/>
      <c r="GX31" s="70"/>
      <c r="GY31" s="70"/>
      <c r="GZ31" s="70"/>
      <c r="HA31" s="70"/>
      <c r="HB31" s="70"/>
      <c r="HC31" s="70"/>
      <c r="HD31" s="70"/>
      <c r="HE31" s="70"/>
      <c r="HF31" s="70"/>
      <c r="HG31" s="70"/>
      <c r="HH31" s="70"/>
      <c r="HI31" s="70"/>
      <c r="HJ31" s="70"/>
      <c r="HK31" s="70"/>
      <c r="HL31" s="70"/>
      <c r="HM31" s="70"/>
      <c r="HN31" s="70"/>
      <c r="HO31" s="70"/>
      <c r="HP31" s="70"/>
      <c r="HQ31" s="70"/>
      <c r="HR31" s="70"/>
      <c r="HS31" s="70"/>
      <c r="HT31" s="70"/>
      <c r="HU31" s="70"/>
      <c r="HV31" s="70"/>
      <c r="HW31" s="70"/>
      <c r="HX31" s="70"/>
      <c r="HY31" s="70"/>
      <c r="HZ31" s="70"/>
      <c r="IA31" s="70"/>
      <c r="IB31" s="70"/>
      <c r="IC31" s="70"/>
      <c r="ID31" s="70"/>
      <c r="IE31" s="70"/>
      <c r="IF31" s="70"/>
      <c r="IG31" s="70"/>
      <c r="IH31" s="70"/>
      <c r="II31" s="70"/>
      <c r="IJ31" s="70"/>
      <c r="IK31" s="70"/>
      <c r="IL31" s="70"/>
      <c r="IM31" s="70"/>
      <c r="IN31" s="70"/>
      <c r="IO31" s="70"/>
      <c r="IP31" s="70"/>
      <c r="IQ31" s="70"/>
      <c r="IR31" s="70"/>
      <c r="IS31" s="70"/>
      <c r="IT31" s="70"/>
    </row>
    <row r="32" spans="1:254" s="69" customFormat="1" ht="15" customHeight="1" x14ac:dyDescent="0.25">
      <c r="A32" s="68"/>
      <c r="B32" s="11" t="s">
        <v>76</v>
      </c>
      <c r="C32" s="11" t="s">
        <v>19</v>
      </c>
      <c r="D32" s="11">
        <v>4</v>
      </c>
      <c r="E32" s="11" t="s">
        <v>71</v>
      </c>
      <c r="F32" s="12">
        <v>20000</v>
      </c>
      <c r="G32" s="12">
        <f t="shared" si="3"/>
        <v>80000</v>
      </c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70"/>
      <c r="CV32" s="70"/>
      <c r="CW32" s="70"/>
      <c r="CX32" s="70"/>
      <c r="CY32" s="70"/>
      <c r="CZ32" s="70"/>
      <c r="DA32" s="70"/>
      <c r="DB32" s="70"/>
      <c r="DC32" s="70"/>
      <c r="DD32" s="70"/>
      <c r="DE32" s="70"/>
      <c r="DF32" s="70"/>
      <c r="DG32" s="70"/>
      <c r="DH32" s="70"/>
      <c r="DI32" s="70"/>
      <c r="DJ32" s="70"/>
      <c r="DK32" s="70"/>
      <c r="DL32" s="70"/>
      <c r="DM32" s="70"/>
      <c r="DN32" s="70"/>
      <c r="DO32" s="70"/>
      <c r="DP32" s="70"/>
      <c r="DQ32" s="70"/>
      <c r="DR32" s="70"/>
      <c r="DS32" s="70"/>
      <c r="DT32" s="70"/>
      <c r="DU32" s="70"/>
      <c r="DV32" s="70"/>
      <c r="DW32" s="70"/>
      <c r="DX32" s="70"/>
      <c r="DY32" s="70"/>
      <c r="DZ32" s="70"/>
      <c r="EA32" s="70"/>
      <c r="EB32" s="70"/>
      <c r="EC32" s="70"/>
      <c r="ED32" s="70"/>
      <c r="EE32" s="70"/>
      <c r="EF32" s="70"/>
      <c r="EG32" s="70"/>
      <c r="EH32" s="70"/>
      <c r="EI32" s="70"/>
      <c r="EJ32" s="70"/>
      <c r="EK32" s="70"/>
      <c r="EL32" s="70"/>
      <c r="EM32" s="70"/>
      <c r="EN32" s="70"/>
      <c r="EO32" s="70"/>
      <c r="EP32" s="70"/>
      <c r="EQ32" s="70"/>
      <c r="ER32" s="70"/>
      <c r="ES32" s="70"/>
      <c r="ET32" s="70"/>
      <c r="EU32" s="70"/>
      <c r="EV32" s="70"/>
      <c r="EW32" s="70"/>
      <c r="EX32" s="70"/>
      <c r="EY32" s="70"/>
      <c r="EZ32" s="70"/>
      <c r="FA32" s="70"/>
      <c r="FB32" s="70"/>
      <c r="FC32" s="70"/>
      <c r="FD32" s="70"/>
      <c r="FE32" s="70"/>
      <c r="FF32" s="70"/>
      <c r="FG32" s="70"/>
      <c r="FH32" s="70"/>
      <c r="FI32" s="70"/>
      <c r="FJ32" s="70"/>
      <c r="FK32" s="70"/>
      <c r="FL32" s="70"/>
      <c r="FM32" s="70"/>
      <c r="FN32" s="70"/>
      <c r="FO32" s="70"/>
      <c r="FP32" s="70"/>
      <c r="FQ32" s="70"/>
      <c r="FR32" s="70"/>
      <c r="FS32" s="70"/>
      <c r="FT32" s="70"/>
      <c r="FU32" s="70"/>
      <c r="FV32" s="70"/>
      <c r="FW32" s="70"/>
      <c r="FX32" s="70"/>
      <c r="FY32" s="70"/>
      <c r="FZ32" s="70"/>
      <c r="GA32" s="70"/>
      <c r="GB32" s="70"/>
      <c r="GC32" s="70"/>
      <c r="GD32" s="70"/>
      <c r="GE32" s="70"/>
      <c r="GF32" s="70"/>
      <c r="GG32" s="70"/>
      <c r="GH32" s="70"/>
      <c r="GI32" s="70"/>
      <c r="GJ32" s="70"/>
      <c r="GK32" s="70"/>
      <c r="GL32" s="70"/>
      <c r="GM32" s="70"/>
      <c r="GN32" s="70"/>
      <c r="GO32" s="70"/>
      <c r="GP32" s="70"/>
      <c r="GQ32" s="70"/>
      <c r="GR32" s="70"/>
      <c r="GS32" s="70"/>
      <c r="GT32" s="70"/>
      <c r="GU32" s="70"/>
      <c r="GV32" s="70"/>
      <c r="GW32" s="70"/>
      <c r="GX32" s="70"/>
      <c r="GY32" s="70"/>
      <c r="GZ32" s="70"/>
      <c r="HA32" s="70"/>
      <c r="HB32" s="70"/>
      <c r="HC32" s="70"/>
      <c r="HD32" s="70"/>
      <c r="HE32" s="70"/>
      <c r="HF32" s="70"/>
      <c r="HG32" s="70"/>
      <c r="HH32" s="70"/>
      <c r="HI32" s="70"/>
      <c r="HJ32" s="70"/>
      <c r="HK32" s="70"/>
      <c r="HL32" s="70"/>
      <c r="HM32" s="70"/>
      <c r="HN32" s="70"/>
      <c r="HO32" s="70"/>
      <c r="HP32" s="70"/>
      <c r="HQ32" s="70"/>
      <c r="HR32" s="70"/>
      <c r="HS32" s="70"/>
      <c r="HT32" s="70"/>
      <c r="HU32" s="70"/>
      <c r="HV32" s="70"/>
      <c r="HW32" s="70"/>
      <c r="HX32" s="70"/>
      <c r="HY32" s="70"/>
      <c r="HZ32" s="70"/>
      <c r="IA32" s="70"/>
      <c r="IB32" s="70"/>
      <c r="IC32" s="70"/>
      <c r="ID32" s="70"/>
      <c r="IE32" s="70"/>
      <c r="IF32" s="70"/>
      <c r="IG32" s="70"/>
      <c r="IH32" s="70"/>
      <c r="II32" s="70"/>
      <c r="IJ32" s="70"/>
      <c r="IK32" s="70"/>
      <c r="IL32" s="70"/>
      <c r="IM32" s="70"/>
      <c r="IN32" s="70"/>
      <c r="IO32" s="70"/>
      <c r="IP32" s="70"/>
      <c r="IQ32" s="70"/>
      <c r="IR32" s="70"/>
      <c r="IS32" s="70"/>
      <c r="IT32" s="70"/>
    </row>
    <row r="33" spans="1:254" s="69" customFormat="1" ht="15" customHeight="1" x14ac:dyDescent="0.25">
      <c r="A33" s="68"/>
      <c r="B33" s="10" t="s">
        <v>72</v>
      </c>
      <c r="C33" s="11" t="s">
        <v>19</v>
      </c>
      <c r="D33" s="11">
        <f>0.5*4*6</f>
        <v>12</v>
      </c>
      <c r="E33" s="11" t="s">
        <v>69</v>
      </c>
      <c r="F33" s="12">
        <v>20000</v>
      </c>
      <c r="G33" s="12">
        <f t="shared" si="3"/>
        <v>240000</v>
      </c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70"/>
      <c r="CV33" s="70"/>
      <c r="CW33" s="70"/>
      <c r="CX33" s="70"/>
      <c r="CY33" s="70"/>
      <c r="CZ33" s="70"/>
      <c r="DA33" s="70"/>
      <c r="DB33" s="70"/>
      <c r="DC33" s="70"/>
      <c r="DD33" s="70"/>
      <c r="DE33" s="70"/>
      <c r="DF33" s="70"/>
      <c r="DG33" s="70"/>
      <c r="DH33" s="70"/>
      <c r="DI33" s="70"/>
      <c r="DJ33" s="70"/>
      <c r="DK33" s="70"/>
      <c r="DL33" s="70"/>
      <c r="DM33" s="70"/>
      <c r="DN33" s="70"/>
      <c r="DO33" s="70"/>
      <c r="DP33" s="70"/>
      <c r="DQ33" s="70"/>
      <c r="DR33" s="70"/>
      <c r="DS33" s="70"/>
      <c r="DT33" s="70"/>
      <c r="DU33" s="70"/>
      <c r="DV33" s="70"/>
      <c r="DW33" s="70"/>
      <c r="DX33" s="70"/>
      <c r="DY33" s="70"/>
      <c r="DZ33" s="70"/>
      <c r="EA33" s="70"/>
      <c r="EB33" s="70"/>
      <c r="EC33" s="70"/>
      <c r="ED33" s="70"/>
      <c r="EE33" s="70"/>
      <c r="EF33" s="70"/>
      <c r="EG33" s="70"/>
      <c r="EH33" s="70"/>
      <c r="EI33" s="70"/>
      <c r="EJ33" s="70"/>
      <c r="EK33" s="70"/>
      <c r="EL33" s="70"/>
      <c r="EM33" s="70"/>
      <c r="EN33" s="70"/>
      <c r="EO33" s="70"/>
      <c r="EP33" s="70"/>
      <c r="EQ33" s="70"/>
      <c r="ER33" s="70"/>
      <c r="ES33" s="70"/>
      <c r="ET33" s="70"/>
      <c r="EU33" s="70"/>
      <c r="EV33" s="70"/>
      <c r="EW33" s="70"/>
      <c r="EX33" s="70"/>
      <c r="EY33" s="70"/>
      <c r="EZ33" s="70"/>
      <c r="FA33" s="70"/>
      <c r="FB33" s="70"/>
      <c r="FC33" s="70"/>
      <c r="FD33" s="70"/>
      <c r="FE33" s="70"/>
      <c r="FF33" s="70"/>
      <c r="FG33" s="70"/>
      <c r="FH33" s="70"/>
      <c r="FI33" s="70"/>
      <c r="FJ33" s="70"/>
      <c r="FK33" s="70"/>
      <c r="FL33" s="70"/>
      <c r="FM33" s="70"/>
      <c r="FN33" s="70"/>
      <c r="FO33" s="70"/>
      <c r="FP33" s="70"/>
      <c r="FQ33" s="70"/>
      <c r="FR33" s="70"/>
      <c r="FS33" s="70"/>
      <c r="FT33" s="70"/>
      <c r="FU33" s="70"/>
      <c r="FV33" s="70"/>
      <c r="FW33" s="70"/>
      <c r="FX33" s="70"/>
      <c r="FY33" s="70"/>
      <c r="FZ33" s="70"/>
      <c r="GA33" s="70"/>
      <c r="GB33" s="70"/>
      <c r="GC33" s="70"/>
      <c r="GD33" s="70"/>
      <c r="GE33" s="70"/>
      <c r="GF33" s="70"/>
      <c r="GG33" s="70"/>
      <c r="GH33" s="70"/>
      <c r="GI33" s="70"/>
      <c r="GJ33" s="70"/>
      <c r="GK33" s="70"/>
      <c r="GL33" s="70"/>
      <c r="GM33" s="70"/>
      <c r="GN33" s="70"/>
      <c r="GO33" s="70"/>
      <c r="GP33" s="70"/>
      <c r="GQ33" s="70"/>
      <c r="GR33" s="70"/>
      <c r="GS33" s="70"/>
      <c r="GT33" s="70"/>
      <c r="GU33" s="70"/>
      <c r="GV33" s="70"/>
      <c r="GW33" s="70"/>
      <c r="GX33" s="70"/>
      <c r="GY33" s="70"/>
      <c r="GZ33" s="70"/>
      <c r="HA33" s="70"/>
      <c r="HB33" s="70"/>
      <c r="HC33" s="70"/>
      <c r="HD33" s="70"/>
      <c r="HE33" s="70"/>
      <c r="HF33" s="70"/>
      <c r="HG33" s="70"/>
      <c r="HH33" s="70"/>
      <c r="HI33" s="70"/>
      <c r="HJ33" s="70"/>
      <c r="HK33" s="70"/>
      <c r="HL33" s="70"/>
      <c r="HM33" s="70"/>
      <c r="HN33" s="70"/>
      <c r="HO33" s="70"/>
      <c r="HP33" s="70"/>
      <c r="HQ33" s="70"/>
      <c r="HR33" s="70"/>
      <c r="HS33" s="70"/>
      <c r="HT33" s="70"/>
      <c r="HU33" s="70"/>
      <c r="HV33" s="70"/>
      <c r="HW33" s="70"/>
      <c r="HX33" s="70"/>
      <c r="HY33" s="70"/>
      <c r="HZ33" s="70"/>
      <c r="IA33" s="70"/>
      <c r="IB33" s="70"/>
      <c r="IC33" s="70"/>
      <c r="ID33" s="70"/>
      <c r="IE33" s="70"/>
      <c r="IF33" s="70"/>
      <c r="IG33" s="70"/>
      <c r="IH33" s="70"/>
      <c r="II33" s="70"/>
      <c r="IJ33" s="70"/>
      <c r="IK33" s="70"/>
      <c r="IL33" s="70"/>
      <c r="IM33" s="70"/>
      <c r="IN33" s="70"/>
      <c r="IO33" s="70"/>
      <c r="IP33" s="70"/>
      <c r="IQ33" s="70"/>
      <c r="IR33" s="70"/>
      <c r="IS33" s="70"/>
      <c r="IT33" s="70"/>
    </row>
    <row r="34" spans="1:254" s="69" customFormat="1" ht="15" customHeight="1" x14ac:dyDescent="0.25">
      <c r="A34" s="68"/>
      <c r="B34" s="10" t="s">
        <v>73</v>
      </c>
      <c r="C34" s="11" t="s">
        <v>19</v>
      </c>
      <c r="D34" s="11">
        <v>24</v>
      </c>
      <c r="E34" s="11" t="s">
        <v>74</v>
      </c>
      <c r="F34" s="12">
        <v>20000</v>
      </c>
      <c r="G34" s="12">
        <f t="shared" si="3"/>
        <v>480000</v>
      </c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70"/>
      <c r="CD34" s="70"/>
      <c r="CE34" s="70"/>
      <c r="CF34" s="70"/>
      <c r="CG34" s="70"/>
      <c r="CH34" s="70"/>
      <c r="CI34" s="70"/>
      <c r="CJ34" s="70"/>
      <c r="CK34" s="70"/>
      <c r="CL34" s="70"/>
      <c r="CM34" s="70"/>
      <c r="CN34" s="70"/>
      <c r="CO34" s="70"/>
      <c r="CP34" s="70"/>
      <c r="CQ34" s="70"/>
      <c r="CR34" s="70"/>
      <c r="CS34" s="70"/>
      <c r="CT34" s="70"/>
      <c r="CU34" s="70"/>
      <c r="CV34" s="70"/>
      <c r="CW34" s="70"/>
      <c r="CX34" s="70"/>
      <c r="CY34" s="70"/>
      <c r="CZ34" s="70"/>
      <c r="DA34" s="70"/>
      <c r="DB34" s="70"/>
      <c r="DC34" s="70"/>
      <c r="DD34" s="70"/>
      <c r="DE34" s="70"/>
      <c r="DF34" s="70"/>
      <c r="DG34" s="70"/>
      <c r="DH34" s="70"/>
      <c r="DI34" s="70"/>
      <c r="DJ34" s="70"/>
      <c r="DK34" s="70"/>
      <c r="DL34" s="70"/>
      <c r="DM34" s="70"/>
      <c r="DN34" s="70"/>
      <c r="DO34" s="70"/>
      <c r="DP34" s="70"/>
      <c r="DQ34" s="70"/>
      <c r="DR34" s="70"/>
      <c r="DS34" s="70"/>
      <c r="DT34" s="70"/>
      <c r="DU34" s="70"/>
      <c r="DV34" s="70"/>
      <c r="DW34" s="70"/>
      <c r="DX34" s="70"/>
      <c r="DY34" s="70"/>
      <c r="DZ34" s="70"/>
      <c r="EA34" s="70"/>
      <c r="EB34" s="70"/>
      <c r="EC34" s="70"/>
      <c r="ED34" s="70"/>
      <c r="EE34" s="70"/>
      <c r="EF34" s="70"/>
      <c r="EG34" s="70"/>
      <c r="EH34" s="70"/>
      <c r="EI34" s="70"/>
      <c r="EJ34" s="70"/>
      <c r="EK34" s="70"/>
      <c r="EL34" s="70"/>
      <c r="EM34" s="70"/>
      <c r="EN34" s="70"/>
      <c r="EO34" s="70"/>
      <c r="EP34" s="70"/>
      <c r="EQ34" s="70"/>
      <c r="ER34" s="70"/>
      <c r="ES34" s="70"/>
      <c r="ET34" s="70"/>
      <c r="EU34" s="70"/>
      <c r="EV34" s="70"/>
      <c r="EW34" s="70"/>
      <c r="EX34" s="70"/>
      <c r="EY34" s="70"/>
      <c r="EZ34" s="70"/>
      <c r="FA34" s="70"/>
      <c r="FB34" s="70"/>
      <c r="FC34" s="70"/>
      <c r="FD34" s="70"/>
      <c r="FE34" s="70"/>
      <c r="FF34" s="70"/>
      <c r="FG34" s="70"/>
      <c r="FH34" s="70"/>
      <c r="FI34" s="70"/>
      <c r="FJ34" s="70"/>
      <c r="FK34" s="70"/>
      <c r="FL34" s="70"/>
      <c r="FM34" s="70"/>
      <c r="FN34" s="70"/>
      <c r="FO34" s="70"/>
      <c r="FP34" s="70"/>
      <c r="FQ34" s="70"/>
      <c r="FR34" s="70"/>
      <c r="FS34" s="70"/>
      <c r="FT34" s="70"/>
      <c r="FU34" s="70"/>
      <c r="FV34" s="70"/>
      <c r="FW34" s="70"/>
      <c r="FX34" s="70"/>
      <c r="FY34" s="70"/>
      <c r="FZ34" s="70"/>
      <c r="GA34" s="70"/>
      <c r="GB34" s="70"/>
      <c r="GC34" s="70"/>
      <c r="GD34" s="70"/>
      <c r="GE34" s="70"/>
      <c r="GF34" s="70"/>
      <c r="GG34" s="70"/>
      <c r="GH34" s="70"/>
      <c r="GI34" s="70"/>
      <c r="GJ34" s="70"/>
      <c r="GK34" s="70"/>
      <c r="GL34" s="70"/>
      <c r="GM34" s="70"/>
      <c r="GN34" s="70"/>
      <c r="GO34" s="70"/>
      <c r="GP34" s="70"/>
      <c r="GQ34" s="70"/>
      <c r="GR34" s="70"/>
      <c r="GS34" s="70"/>
      <c r="GT34" s="70"/>
      <c r="GU34" s="70"/>
      <c r="GV34" s="70"/>
      <c r="GW34" s="70"/>
      <c r="GX34" s="70"/>
      <c r="GY34" s="70"/>
      <c r="GZ34" s="70"/>
      <c r="HA34" s="70"/>
      <c r="HB34" s="70"/>
      <c r="HC34" s="70"/>
      <c r="HD34" s="70"/>
      <c r="HE34" s="70"/>
      <c r="HF34" s="70"/>
      <c r="HG34" s="70"/>
      <c r="HH34" s="70"/>
      <c r="HI34" s="70"/>
      <c r="HJ34" s="70"/>
      <c r="HK34" s="70"/>
      <c r="HL34" s="70"/>
      <c r="HM34" s="70"/>
      <c r="HN34" s="70"/>
      <c r="HO34" s="70"/>
      <c r="HP34" s="70"/>
      <c r="HQ34" s="70"/>
      <c r="HR34" s="70"/>
      <c r="HS34" s="70"/>
      <c r="HT34" s="70"/>
      <c r="HU34" s="70"/>
      <c r="HV34" s="70"/>
      <c r="HW34" s="70"/>
      <c r="HX34" s="70"/>
      <c r="HY34" s="70"/>
      <c r="HZ34" s="70"/>
      <c r="IA34" s="70"/>
      <c r="IB34" s="70"/>
      <c r="IC34" s="70"/>
      <c r="ID34" s="70"/>
      <c r="IE34" s="70"/>
      <c r="IF34" s="70"/>
      <c r="IG34" s="70"/>
      <c r="IH34" s="70"/>
      <c r="II34" s="70"/>
      <c r="IJ34" s="70"/>
      <c r="IK34" s="70"/>
      <c r="IL34" s="70"/>
      <c r="IM34" s="70"/>
      <c r="IN34" s="70"/>
      <c r="IO34" s="70"/>
      <c r="IP34" s="70"/>
      <c r="IQ34" s="70"/>
      <c r="IR34" s="70"/>
      <c r="IS34" s="70"/>
      <c r="IT34" s="70"/>
    </row>
    <row r="35" spans="1:254" s="69" customFormat="1" ht="15" customHeight="1" x14ac:dyDescent="0.25">
      <c r="A35" s="68"/>
      <c r="B35" s="10" t="s">
        <v>77</v>
      </c>
      <c r="C35" s="11" t="s">
        <v>19</v>
      </c>
      <c r="D35" s="11">
        <v>20</v>
      </c>
      <c r="E35" s="11" t="s">
        <v>74</v>
      </c>
      <c r="F35" s="12">
        <v>20000</v>
      </c>
      <c r="G35" s="12">
        <f t="shared" si="3"/>
        <v>400000</v>
      </c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70"/>
      <c r="CD35" s="70"/>
      <c r="CE35" s="70"/>
      <c r="CF35" s="70"/>
      <c r="CG35" s="70"/>
      <c r="CH35" s="70"/>
      <c r="CI35" s="70"/>
      <c r="CJ35" s="70"/>
      <c r="CK35" s="70"/>
      <c r="CL35" s="70"/>
      <c r="CM35" s="70"/>
      <c r="CN35" s="70"/>
      <c r="CO35" s="70"/>
      <c r="CP35" s="70"/>
      <c r="CQ35" s="70"/>
      <c r="CR35" s="70"/>
      <c r="CS35" s="70"/>
      <c r="CT35" s="70"/>
      <c r="CU35" s="70"/>
      <c r="CV35" s="70"/>
      <c r="CW35" s="70"/>
      <c r="CX35" s="70"/>
      <c r="CY35" s="70"/>
      <c r="CZ35" s="70"/>
      <c r="DA35" s="70"/>
      <c r="DB35" s="70"/>
      <c r="DC35" s="70"/>
      <c r="DD35" s="70"/>
      <c r="DE35" s="70"/>
      <c r="DF35" s="70"/>
      <c r="DG35" s="70"/>
      <c r="DH35" s="70"/>
      <c r="DI35" s="70"/>
      <c r="DJ35" s="70"/>
      <c r="DK35" s="70"/>
      <c r="DL35" s="70"/>
      <c r="DM35" s="70"/>
      <c r="DN35" s="70"/>
      <c r="DO35" s="70"/>
      <c r="DP35" s="70"/>
      <c r="DQ35" s="70"/>
      <c r="DR35" s="70"/>
      <c r="DS35" s="70"/>
      <c r="DT35" s="70"/>
      <c r="DU35" s="70"/>
      <c r="DV35" s="70"/>
      <c r="DW35" s="70"/>
      <c r="DX35" s="70"/>
      <c r="DY35" s="70"/>
      <c r="DZ35" s="70"/>
      <c r="EA35" s="70"/>
      <c r="EB35" s="70"/>
      <c r="EC35" s="70"/>
      <c r="ED35" s="70"/>
      <c r="EE35" s="70"/>
      <c r="EF35" s="70"/>
      <c r="EG35" s="70"/>
      <c r="EH35" s="70"/>
      <c r="EI35" s="70"/>
      <c r="EJ35" s="70"/>
      <c r="EK35" s="70"/>
      <c r="EL35" s="70"/>
      <c r="EM35" s="70"/>
      <c r="EN35" s="70"/>
      <c r="EO35" s="70"/>
      <c r="EP35" s="70"/>
      <c r="EQ35" s="70"/>
      <c r="ER35" s="70"/>
      <c r="ES35" s="70"/>
      <c r="ET35" s="70"/>
      <c r="EU35" s="70"/>
      <c r="EV35" s="70"/>
      <c r="EW35" s="70"/>
      <c r="EX35" s="70"/>
      <c r="EY35" s="70"/>
      <c r="EZ35" s="70"/>
      <c r="FA35" s="70"/>
      <c r="FB35" s="70"/>
      <c r="FC35" s="70"/>
      <c r="FD35" s="70"/>
      <c r="FE35" s="70"/>
      <c r="FF35" s="70"/>
      <c r="FG35" s="70"/>
      <c r="FH35" s="70"/>
      <c r="FI35" s="70"/>
      <c r="FJ35" s="70"/>
      <c r="FK35" s="70"/>
      <c r="FL35" s="70"/>
      <c r="FM35" s="70"/>
      <c r="FN35" s="70"/>
      <c r="FO35" s="70"/>
      <c r="FP35" s="70"/>
      <c r="FQ35" s="70"/>
      <c r="FR35" s="70"/>
      <c r="FS35" s="70"/>
      <c r="FT35" s="70"/>
      <c r="FU35" s="70"/>
      <c r="FV35" s="70"/>
      <c r="FW35" s="70"/>
      <c r="FX35" s="70"/>
      <c r="FY35" s="70"/>
      <c r="FZ35" s="70"/>
      <c r="GA35" s="70"/>
      <c r="GB35" s="70"/>
      <c r="GC35" s="70"/>
      <c r="GD35" s="70"/>
      <c r="GE35" s="70"/>
      <c r="GF35" s="70"/>
      <c r="GG35" s="70"/>
      <c r="GH35" s="70"/>
      <c r="GI35" s="70"/>
      <c r="GJ35" s="70"/>
      <c r="GK35" s="70"/>
      <c r="GL35" s="70"/>
      <c r="GM35" s="70"/>
      <c r="GN35" s="70"/>
      <c r="GO35" s="70"/>
      <c r="GP35" s="70"/>
      <c r="GQ35" s="70"/>
      <c r="GR35" s="70"/>
      <c r="GS35" s="70"/>
      <c r="GT35" s="70"/>
      <c r="GU35" s="70"/>
      <c r="GV35" s="70"/>
      <c r="GW35" s="70"/>
      <c r="GX35" s="70"/>
      <c r="GY35" s="70"/>
      <c r="GZ35" s="70"/>
      <c r="HA35" s="70"/>
      <c r="HB35" s="70"/>
      <c r="HC35" s="70"/>
      <c r="HD35" s="70"/>
      <c r="HE35" s="70"/>
      <c r="HF35" s="70"/>
      <c r="HG35" s="70"/>
      <c r="HH35" s="70"/>
      <c r="HI35" s="70"/>
      <c r="HJ35" s="70"/>
      <c r="HK35" s="70"/>
      <c r="HL35" s="70"/>
      <c r="HM35" s="70"/>
      <c r="HN35" s="70"/>
      <c r="HO35" s="70"/>
      <c r="HP35" s="70"/>
      <c r="HQ35" s="70"/>
      <c r="HR35" s="70"/>
      <c r="HS35" s="70"/>
      <c r="HT35" s="70"/>
      <c r="HU35" s="70"/>
      <c r="HV35" s="70"/>
      <c r="HW35" s="70"/>
      <c r="HX35" s="70"/>
      <c r="HY35" s="70"/>
      <c r="HZ35" s="70"/>
      <c r="IA35" s="70"/>
      <c r="IB35" s="70"/>
      <c r="IC35" s="70"/>
      <c r="ID35" s="70"/>
      <c r="IE35" s="70"/>
      <c r="IF35" s="70"/>
      <c r="IG35" s="70"/>
      <c r="IH35" s="70"/>
      <c r="II35" s="70"/>
      <c r="IJ35" s="70"/>
      <c r="IK35" s="70"/>
      <c r="IL35" s="70"/>
      <c r="IM35" s="70"/>
      <c r="IN35" s="70"/>
      <c r="IO35" s="70"/>
      <c r="IP35" s="70"/>
      <c r="IQ35" s="70"/>
      <c r="IR35" s="70"/>
      <c r="IS35" s="70"/>
      <c r="IT35" s="70"/>
    </row>
    <row r="36" spans="1:254" s="69" customFormat="1" ht="15" customHeight="1" x14ac:dyDescent="0.25">
      <c r="A36" s="68"/>
      <c r="B36" s="7" t="s">
        <v>132</v>
      </c>
      <c r="C36" s="11"/>
      <c r="D36" s="11"/>
      <c r="E36" s="11"/>
      <c r="F36" s="12"/>
      <c r="G36" s="12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70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0"/>
      <c r="CA36" s="70"/>
      <c r="CB36" s="70"/>
      <c r="CC36" s="70"/>
      <c r="CD36" s="70"/>
      <c r="CE36" s="70"/>
      <c r="CF36" s="70"/>
      <c r="CG36" s="70"/>
      <c r="CH36" s="70"/>
      <c r="CI36" s="70"/>
      <c r="CJ36" s="70"/>
      <c r="CK36" s="70"/>
      <c r="CL36" s="70"/>
      <c r="CM36" s="70"/>
      <c r="CN36" s="70"/>
      <c r="CO36" s="70"/>
      <c r="CP36" s="70"/>
      <c r="CQ36" s="70"/>
      <c r="CR36" s="70"/>
      <c r="CS36" s="70"/>
      <c r="CT36" s="70"/>
      <c r="CU36" s="70"/>
      <c r="CV36" s="70"/>
      <c r="CW36" s="70"/>
      <c r="CX36" s="70"/>
      <c r="CY36" s="70"/>
      <c r="CZ36" s="70"/>
      <c r="DA36" s="70"/>
      <c r="DB36" s="70"/>
      <c r="DC36" s="70"/>
      <c r="DD36" s="70"/>
      <c r="DE36" s="70"/>
      <c r="DF36" s="70"/>
      <c r="DG36" s="70"/>
      <c r="DH36" s="70"/>
      <c r="DI36" s="70"/>
      <c r="DJ36" s="70"/>
      <c r="DK36" s="70"/>
      <c r="DL36" s="70"/>
      <c r="DM36" s="70"/>
      <c r="DN36" s="70"/>
      <c r="DO36" s="70"/>
      <c r="DP36" s="70"/>
      <c r="DQ36" s="70"/>
      <c r="DR36" s="70"/>
      <c r="DS36" s="70"/>
      <c r="DT36" s="70"/>
      <c r="DU36" s="70"/>
      <c r="DV36" s="70"/>
      <c r="DW36" s="70"/>
      <c r="DX36" s="70"/>
      <c r="DY36" s="70"/>
      <c r="DZ36" s="70"/>
      <c r="EA36" s="70"/>
      <c r="EB36" s="70"/>
      <c r="EC36" s="70"/>
      <c r="ED36" s="70"/>
      <c r="EE36" s="70"/>
      <c r="EF36" s="70"/>
      <c r="EG36" s="70"/>
      <c r="EH36" s="70"/>
      <c r="EI36" s="70"/>
      <c r="EJ36" s="70"/>
      <c r="EK36" s="70"/>
      <c r="EL36" s="70"/>
      <c r="EM36" s="70"/>
      <c r="EN36" s="70"/>
      <c r="EO36" s="70"/>
      <c r="EP36" s="70"/>
      <c r="EQ36" s="70"/>
      <c r="ER36" s="70"/>
      <c r="ES36" s="70"/>
      <c r="ET36" s="70"/>
      <c r="EU36" s="70"/>
      <c r="EV36" s="70"/>
      <c r="EW36" s="70"/>
      <c r="EX36" s="70"/>
      <c r="EY36" s="70"/>
      <c r="EZ36" s="70"/>
      <c r="FA36" s="70"/>
      <c r="FB36" s="70"/>
      <c r="FC36" s="70"/>
      <c r="FD36" s="70"/>
      <c r="FE36" s="70"/>
      <c r="FF36" s="70"/>
      <c r="FG36" s="70"/>
      <c r="FH36" s="70"/>
      <c r="FI36" s="70"/>
      <c r="FJ36" s="70"/>
      <c r="FK36" s="70"/>
      <c r="FL36" s="70"/>
      <c r="FM36" s="70"/>
      <c r="FN36" s="70"/>
      <c r="FO36" s="70"/>
      <c r="FP36" s="70"/>
      <c r="FQ36" s="70"/>
      <c r="FR36" s="70"/>
      <c r="FS36" s="70"/>
      <c r="FT36" s="70"/>
      <c r="FU36" s="70"/>
      <c r="FV36" s="70"/>
      <c r="FW36" s="70"/>
      <c r="FX36" s="70"/>
      <c r="FY36" s="70"/>
      <c r="FZ36" s="70"/>
      <c r="GA36" s="70"/>
      <c r="GB36" s="70"/>
      <c r="GC36" s="70"/>
      <c r="GD36" s="70"/>
      <c r="GE36" s="70"/>
      <c r="GF36" s="70"/>
      <c r="GG36" s="70"/>
      <c r="GH36" s="70"/>
      <c r="GI36" s="70"/>
      <c r="GJ36" s="70"/>
      <c r="GK36" s="70"/>
      <c r="GL36" s="70"/>
      <c r="GM36" s="70"/>
      <c r="GN36" s="70"/>
      <c r="GO36" s="70"/>
      <c r="GP36" s="70"/>
      <c r="GQ36" s="70"/>
      <c r="GR36" s="70"/>
      <c r="GS36" s="70"/>
      <c r="GT36" s="70"/>
      <c r="GU36" s="70"/>
      <c r="GV36" s="70"/>
      <c r="GW36" s="70"/>
      <c r="GX36" s="70"/>
      <c r="GY36" s="70"/>
      <c r="GZ36" s="70"/>
      <c r="HA36" s="70"/>
      <c r="HB36" s="70"/>
      <c r="HC36" s="70"/>
      <c r="HD36" s="70"/>
      <c r="HE36" s="70"/>
      <c r="HF36" s="70"/>
      <c r="HG36" s="70"/>
      <c r="HH36" s="70"/>
      <c r="HI36" s="70"/>
      <c r="HJ36" s="70"/>
      <c r="HK36" s="70"/>
      <c r="HL36" s="70"/>
      <c r="HM36" s="70"/>
      <c r="HN36" s="70"/>
      <c r="HO36" s="70"/>
      <c r="HP36" s="70"/>
      <c r="HQ36" s="70"/>
      <c r="HR36" s="70"/>
      <c r="HS36" s="70"/>
      <c r="HT36" s="70"/>
      <c r="HU36" s="70"/>
      <c r="HV36" s="70"/>
      <c r="HW36" s="70"/>
      <c r="HX36" s="70"/>
      <c r="HY36" s="70"/>
      <c r="HZ36" s="70"/>
      <c r="IA36" s="70"/>
      <c r="IB36" s="70"/>
      <c r="IC36" s="70"/>
      <c r="ID36" s="70"/>
      <c r="IE36" s="70"/>
      <c r="IF36" s="70"/>
      <c r="IG36" s="70"/>
      <c r="IH36" s="70"/>
      <c r="II36" s="70"/>
      <c r="IJ36" s="70"/>
      <c r="IK36" s="70"/>
      <c r="IL36" s="70"/>
      <c r="IM36" s="70"/>
      <c r="IN36" s="70"/>
      <c r="IO36" s="70"/>
      <c r="IP36" s="70"/>
      <c r="IQ36" s="70"/>
      <c r="IR36" s="70"/>
      <c r="IS36" s="70"/>
      <c r="IT36" s="70"/>
    </row>
    <row r="37" spans="1:254" s="69" customFormat="1" ht="15" customHeight="1" x14ac:dyDescent="0.25">
      <c r="A37" s="68"/>
      <c r="B37" s="10" t="s">
        <v>103</v>
      </c>
      <c r="C37" s="11" t="s">
        <v>19</v>
      </c>
      <c r="D37" s="11">
        <v>97</v>
      </c>
      <c r="E37" s="11"/>
      <c r="F37" s="12">
        <v>20000</v>
      </c>
      <c r="G37" s="12">
        <f>D37*F37</f>
        <v>1940000</v>
      </c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0"/>
      <c r="CA37" s="70"/>
      <c r="CB37" s="70"/>
      <c r="CC37" s="70"/>
      <c r="CD37" s="70"/>
      <c r="CE37" s="70"/>
      <c r="CF37" s="70"/>
      <c r="CG37" s="70"/>
      <c r="CH37" s="70"/>
      <c r="CI37" s="70"/>
      <c r="CJ37" s="70"/>
      <c r="CK37" s="70"/>
      <c r="CL37" s="70"/>
      <c r="CM37" s="70"/>
      <c r="CN37" s="70"/>
      <c r="CO37" s="70"/>
      <c r="CP37" s="70"/>
      <c r="CQ37" s="70"/>
      <c r="CR37" s="70"/>
      <c r="CS37" s="70"/>
      <c r="CT37" s="70"/>
      <c r="CU37" s="70"/>
      <c r="CV37" s="70"/>
      <c r="CW37" s="70"/>
      <c r="CX37" s="70"/>
      <c r="CY37" s="70"/>
      <c r="CZ37" s="70"/>
      <c r="DA37" s="70"/>
      <c r="DB37" s="70"/>
      <c r="DC37" s="70"/>
      <c r="DD37" s="70"/>
      <c r="DE37" s="70"/>
      <c r="DF37" s="70"/>
      <c r="DG37" s="70"/>
      <c r="DH37" s="70"/>
      <c r="DI37" s="70"/>
      <c r="DJ37" s="70"/>
      <c r="DK37" s="70"/>
      <c r="DL37" s="70"/>
      <c r="DM37" s="70"/>
      <c r="DN37" s="70"/>
      <c r="DO37" s="70"/>
      <c r="DP37" s="70"/>
      <c r="DQ37" s="70"/>
      <c r="DR37" s="70"/>
      <c r="DS37" s="70"/>
      <c r="DT37" s="70"/>
      <c r="DU37" s="70"/>
      <c r="DV37" s="70"/>
      <c r="DW37" s="70"/>
      <c r="DX37" s="70"/>
      <c r="DY37" s="70"/>
      <c r="DZ37" s="70"/>
      <c r="EA37" s="70"/>
      <c r="EB37" s="70"/>
      <c r="EC37" s="70"/>
      <c r="ED37" s="70"/>
      <c r="EE37" s="70"/>
      <c r="EF37" s="70"/>
      <c r="EG37" s="70"/>
      <c r="EH37" s="70"/>
      <c r="EI37" s="70"/>
      <c r="EJ37" s="70"/>
      <c r="EK37" s="70"/>
      <c r="EL37" s="70"/>
      <c r="EM37" s="70"/>
      <c r="EN37" s="70"/>
      <c r="EO37" s="70"/>
      <c r="EP37" s="70"/>
      <c r="EQ37" s="70"/>
      <c r="ER37" s="70"/>
      <c r="ES37" s="70"/>
      <c r="ET37" s="70"/>
      <c r="EU37" s="70"/>
      <c r="EV37" s="70"/>
      <c r="EW37" s="70"/>
      <c r="EX37" s="70"/>
      <c r="EY37" s="70"/>
      <c r="EZ37" s="70"/>
      <c r="FA37" s="70"/>
      <c r="FB37" s="70"/>
      <c r="FC37" s="70"/>
      <c r="FD37" s="70"/>
      <c r="FE37" s="70"/>
      <c r="FF37" s="70"/>
      <c r="FG37" s="70"/>
      <c r="FH37" s="70"/>
      <c r="FI37" s="70"/>
      <c r="FJ37" s="70"/>
      <c r="FK37" s="70"/>
      <c r="FL37" s="70"/>
      <c r="FM37" s="70"/>
      <c r="FN37" s="70"/>
      <c r="FO37" s="70"/>
      <c r="FP37" s="70"/>
      <c r="FQ37" s="70"/>
      <c r="FR37" s="70"/>
      <c r="FS37" s="70"/>
      <c r="FT37" s="70"/>
      <c r="FU37" s="70"/>
      <c r="FV37" s="70"/>
      <c r="FW37" s="70"/>
      <c r="FX37" s="70"/>
      <c r="FY37" s="70"/>
      <c r="FZ37" s="70"/>
      <c r="GA37" s="70"/>
      <c r="GB37" s="70"/>
      <c r="GC37" s="70"/>
      <c r="GD37" s="70"/>
      <c r="GE37" s="70"/>
      <c r="GF37" s="70"/>
      <c r="GG37" s="70"/>
      <c r="GH37" s="70"/>
      <c r="GI37" s="70"/>
      <c r="GJ37" s="70"/>
      <c r="GK37" s="70"/>
      <c r="GL37" s="70"/>
      <c r="GM37" s="70"/>
      <c r="GN37" s="70"/>
      <c r="GO37" s="70"/>
      <c r="GP37" s="70"/>
      <c r="GQ37" s="70"/>
      <c r="GR37" s="70"/>
      <c r="GS37" s="70"/>
      <c r="GT37" s="70"/>
      <c r="GU37" s="70"/>
      <c r="GV37" s="70"/>
      <c r="GW37" s="70"/>
      <c r="GX37" s="70"/>
      <c r="GY37" s="70"/>
      <c r="GZ37" s="70"/>
      <c r="HA37" s="70"/>
      <c r="HB37" s="70"/>
      <c r="HC37" s="70"/>
      <c r="HD37" s="70"/>
      <c r="HE37" s="70"/>
      <c r="HF37" s="70"/>
      <c r="HG37" s="70"/>
      <c r="HH37" s="70"/>
      <c r="HI37" s="70"/>
      <c r="HJ37" s="70"/>
      <c r="HK37" s="70"/>
      <c r="HL37" s="70"/>
      <c r="HM37" s="70"/>
      <c r="HN37" s="70"/>
      <c r="HO37" s="70"/>
      <c r="HP37" s="70"/>
      <c r="HQ37" s="70"/>
      <c r="HR37" s="70"/>
      <c r="HS37" s="70"/>
      <c r="HT37" s="70"/>
      <c r="HU37" s="70"/>
      <c r="HV37" s="70"/>
      <c r="HW37" s="70"/>
      <c r="HX37" s="70"/>
      <c r="HY37" s="70"/>
      <c r="HZ37" s="70"/>
      <c r="IA37" s="70"/>
      <c r="IB37" s="70"/>
      <c r="IC37" s="70"/>
      <c r="ID37" s="70"/>
      <c r="IE37" s="70"/>
      <c r="IF37" s="70"/>
      <c r="IG37" s="70"/>
      <c r="IH37" s="70"/>
      <c r="II37" s="70"/>
      <c r="IJ37" s="70"/>
      <c r="IK37" s="70"/>
      <c r="IL37" s="70"/>
      <c r="IM37" s="70"/>
      <c r="IN37" s="70"/>
      <c r="IO37" s="70"/>
      <c r="IP37" s="70"/>
      <c r="IQ37" s="70"/>
      <c r="IR37" s="70"/>
      <c r="IS37" s="70"/>
      <c r="IT37" s="70"/>
    </row>
    <row r="38" spans="1:254" s="50" customFormat="1" ht="15" customHeight="1" x14ac:dyDescent="0.25">
      <c r="A38" s="45"/>
      <c r="B38" s="71" t="s">
        <v>20</v>
      </c>
      <c r="C38" s="72"/>
      <c r="D38" s="72"/>
      <c r="E38" s="72"/>
      <c r="F38" s="73"/>
      <c r="G38" s="74">
        <f>SUM(G20:G37)</f>
        <v>19680000</v>
      </c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49"/>
      <c r="CQ38" s="49"/>
      <c r="CR38" s="49"/>
      <c r="CS38" s="49"/>
      <c r="CT38" s="49"/>
      <c r="CU38" s="49"/>
      <c r="CV38" s="49"/>
      <c r="CW38" s="49"/>
      <c r="CX38" s="49"/>
      <c r="CY38" s="49"/>
      <c r="CZ38" s="49"/>
      <c r="DA38" s="49"/>
      <c r="DB38" s="49"/>
      <c r="DC38" s="49"/>
      <c r="DD38" s="49"/>
      <c r="DE38" s="49"/>
      <c r="DF38" s="49"/>
      <c r="DG38" s="49"/>
      <c r="DH38" s="49"/>
      <c r="DI38" s="49"/>
      <c r="DJ38" s="49"/>
      <c r="DK38" s="49"/>
      <c r="DL38" s="49"/>
      <c r="DM38" s="49"/>
      <c r="DN38" s="49"/>
      <c r="DO38" s="49"/>
      <c r="DP38" s="49"/>
      <c r="DQ38" s="49"/>
      <c r="DR38" s="49"/>
      <c r="DS38" s="49"/>
      <c r="DT38" s="49"/>
      <c r="DU38" s="49"/>
      <c r="DV38" s="49"/>
      <c r="DW38" s="49"/>
      <c r="DX38" s="49"/>
      <c r="DY38" s="49"/>
      <c r="DZ38" s="49"/>
      <c r="EA38" s="49"/>
      <c r="EB38" s="49"/>
      <c r="EC38" s="49"/>
      <c r="ED38" s="49"/>
      <c r="EE38" s="49"/>
      <c r="EF38" s="49"/>
      <c r="EG38" s="49"/>
      <c r="EH38" s="49"/>
      <c r="EI38" s="49"/>
      <c r="EJ38" s="49"/>
      <c r="EK38" s="49"/>
      <c r="EL38" s="49"/>
      <c r="EM38" s="49"/>
      <c r="EN38" s="49"/>
      <c r="EO38" s="49"/>
      <c r="EP38" s="49"/>
      <c r="EQ38" s="49"/>
      <c r="ER38" s="49"/>
      <c r="ES38" s="49"/>
      <c r="ET38" s="49"/>
      <c r="EU38" s="49"/>
      <c r="EV38" s="49"/>
      <c r="EW38" s="49"/>
      <c r="EX38" s="49"/>
      <c r="EY38" s="49"/>
      <c r="EZ38" s="49"/>
      <c r="FA38" s="49"/>
      <c r="FB38" s="49"/>
      <c r="FC38" s="49"/>
      <c r="FD38" s="49"/>
      <c r="FE38" s="49"/>
      <c r="FF38" s="49"/>
      <c r="FG38" s="49"/>
      <c r="FH38" s="49"/>
      <c r="FI38" s="49"/>
      <c r="FJ38" s="49"/>
      <c r="FK38" s="49"/>
      <c r="FL38" s="49"/>
      <c r="FM38" s="49"/>
      <c r="FN38" s="49"/>
      <c r="FO38" s="49"/>
      <c r="FP38" s="49"/>
      <c r="FQ38" s="49"/>
      <c r="FR38" s="49"/>
      <c r="FS38" s="49"/>
      <c r="FT38" s="49"/>
      <c r="FU38" s="49"/>
      <c r="FV38" s="49"/>
      <c r="FW38" s="49"/>
      <c r="FX38" s="49"/>
      <c r="FY38" s="49"/>
      <c r="FZ38" s="49"/>
      <c r="GA38" s="49"/>
      <c r="GB38" s="49"/>
      <c r="GC38" s="49"/>
      <c r="GD38" s="49"/>
      <c r="GE38" s="49"/>
      <c r="GF38" s="49"/>
      <c r="GG38" s="49"/>
      <c r="GH38" s="49"/>
      <c r="GI38" s="49"/>
      <c r="GJ38" s="49"/>
      <c r="GK38" s="49"/>
      <c r="GL38" s="49"/>
      <c r="GM38" s="49"/>
      <c r="GN38" s="49"/>
      <c r="GO38" s="49"/>
      <c r="GP38" s="49"/>
      <c r="GQ38" s="49"/>
      <c r="GR38" s="49"/>
      <c r="GS38" s="49"/>
      <c r="GT38" s="49"/>
      <c r="GU38" s="49"/>
      <c r="GV38" s="49"/>
      <c r="GW38" s="49"/>
      <c r="GX38" s="49"/>
      <c r="GY38" s="49"/>
      <c r="GZ38" s="49"/>
      <c r="HA38" s="49"/>
      <c r="HB38" s="49"/>
      <c r="HC38" s="49"/>
      <c r="HD38" s="49"/>
      <c r="HE38" s="49"/>
      <c r="HF38" s="49"/>
      <c r="HG38" s="49"/>
      <c r="HH38" s="49"/>
      <c r="HI38" s="49"/>
      <c r="HJ38" s="49"/>
      <c r="HK38" s="49"/>
      <c r="HL38" s="49"/>
      <c r="HM38" s="49"/>
      <c r="HN38" s="49"/>
      <c r="HO38" s="49"/>
      <c r="HP38" s="49"/>
      <c r="HQ38" s="49"/>
      <c r="HR38" s="49"/>
      <c r="HS38" s="49"/>
      <c r="HT38" s="49"/>
      <c r="HU38" s="49"/>
      <c r="HV38" s="49"/>
      <c r="HW38" s="49"/>
      <c r="HX38" s="49"/>
      <c r="HY38" s="49"/>
      <c r="HZ38" s="49"/>
      <c r="IA38" s="49"/>
      <c r="IB38" s="49"/>
      <c r="IC38" s="49"/>
      <c r="ID38" s="49"/>
      <c r="IE38" s="49"/>
      <c r="IF38" s="49"/>
      <c r="IG38" s="49"/>
      <c r="IH38" s="49"/>
      <c r="II38" s="49"/>
      <c r="IJ38" s="49"/>
      <c r="IK38" s="49"/>
      <c r="IL38" s="49"/>
      <c r="IM38" s="49"/>
      <c r="IN38" s="49"/>
      <c r="IO38" s="49"/>
      <c r="IP38" s="49"/>
      <c r="IQ38" s="49"/>
      <c r="IR38" s="49"/>
      <c r="IS38" s="49"/>
      <c r="IT38" s="49"/>
    </row>
    <row r="39" spans="1:254" s="50" customFormat="1" ht="12" customHeight="1" x14ac:dyDescent="0.25">
      <c r="A39" s="45"/>
      <c r="B39" s="45"/>
      <c r="C39" s="45"/>
      <c r="D39" s="45"/>
      <c r="E39" s="45"/>
      <c r="F39" s="75"/>
      <c r="G39" s="75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49"/>
      <c r="CQ39" s="49"/>
      <c r="CR39" s="49"/>
      <c r="CS39" s="49"/>
      <c r="CT39" s="49"/>
      <c r="CU39" s="49"/>
      <c r="CV39" s="49"/>
      <c r="CW39" s="49"/>
      <c r="CX39" s="49"/>
      <c r="CY39" s="49"/>
      <c r="CZ39" s="49"/>
      <c r="DA39" s="49"/>
      <c r="DB39" s="49"/>
      <c r="DC39" s="49"/>
      <c r="DD39" s="49"/>
      <c r="DE39" s="49"/>
      <c r="DF39" s="49"/>
      <c r="DG39" s="49"/>
      <c r="DH39" s="49"/>
      <c r="DI39" s="49"/>
      <c r="DJ39" s="49"/>
      <c r="DK39" s="49"/>
      <c r="DL39" s="49"/>
      <c r="DM39" s="49"/>
      <c r="DN39" s="49"/>
      <c r="DO39" s="49"/>
      <c r="DP39" s="49"/>
      <c r="DQ39" s="49"/>
      <c r="DR39" s="49"/>
      <c r="DS39" s="49"/>
      <c r="DT39" s="49"/>
      <c r="DU39" s="49"/>
      <c r="DV39" s="49"/>
      <c r="DW39" s="49"/>
      <c r="DX39" s="49"/>
      <c r="DY39" s="49"/>
      <c r="DZ39" s="49"/>
      <c r="EA39" s="49"/>
      <c r="EB39" s="49"/>
      <c r="EC39" s="49"/>
      <c r="ED39" s="49"/>
      <c r="EE39" s="49"/>
      <c r="EF39" s="49"/>
      <c r="EG39" s="49"/>
      <c r="EH39" s="49"/>
      <c r="EI39" s="49"/>
      <c r="EJ39" s="49"/>
      <c r="EK39" s="49"/>
      <c r="EL39" s="49"/>
      <c r="EM39" s="49"/>
      <c r="EN39" s="49"/>
      <c r="EO39" s="49"/>
      <c r="EP39" s="49"/>
      <c r="EQ39" s="49"/>
      <c r="ER39" s="49"/>
      <c r="ES39" s="49"/>
      <c r="ET39" s="49"/>
      <c r="EU39" s="49"/>
      <c r="EV39" s="49"/>
      <c r="EW39" s="49"/>
      <c r="EX39" s="49"/>
      <c r="EY39" s="49"/>
      <c r="EZ39" s="49"/>
      <c r="FA39" s="49"/>
      <c r="FB39" s="49"/>
      <c r="FC39" s="49"/>
      <c r="FD39" s="49"/>
      <c r="FE39" s="49"/>
      <c r="FF39" s="49"/>
      <c r="FG39" s="49"/>
      <c r="FH39" s="49"/>
      <c r="FI39" s="49"/>
      <c r="FJ39" s="49"/>
      <c r="FK39" s="49"/>
      <c r="FL39" s="49"/>
      <c r="FM39" s="49"/>
      <c r="FN39" s="49"/>
      <c r="FO39" s="49"/>
      <c r="FP39" s="49"/>
      <c r="FQ39" s="49"/>
      <c r="FR39" s="49"/>
      <c r="FS39" s="49"/>
      <c r="FT39" s="49"/>
      <c r="FU39" s="49"/>
      <c r="FV39" s="49"/>
      <c r="FW39" s="49"/>
      <c r="FX39" s="49"/>
      <c r="FY39" s="49"/>
      <c r="FZ39" s="49"/>
      <c r="GA39" s="49"/>
      <c r="GB39" s="49"/>
      <c r="GC39" s="49"/>
      <c r="GD39" s="49"/>
      <c r="GE39" s="49"/>
      <c r="GF39" s="49"/>
      <c r="GG39" s="49"/>
      <c r="GH39" s="49"/>
      <c r="GI39" s="49"/>
      <c r="GJ39" s="49"/>
      <c r="GK39" s="49"/>
      <c r="GL39" s="49"/>
      <c r="GM39" s="49"/>
      <c r="GN39" s="49"/>
      <c r="GO39" s="49"/>
      <c r="GP39" s="49"/>
      <c r="GQ39" s="49"/>
      <c r="GR39" s="49"/>
      <c r="GS39" s="49"/>
      <c r="GT39" s="49"/>
      <c r="GU39" s="49"/>
      <c r="GV39" s="49"/>
      <c r="GW39" s="49"/>
      <c r="GX39" s="49"/>
      <c r="GY39" s="49"/>
      <c r="GZ39" s="49"/>
      <c r="HA39" s="49"/>
      <c r="HB39" s="49"/>
      <c r="HC39" s="49"/>
      <c r="HD39" s="49"/>
      <c r="HE39" s="49"/>
      <c r="HF39" s="49"/>
      <c r="HG39" s="49"/>
      <c r="HH39" s="49"/>
      <c r="HI39" s="49"/>
      <c r="HJ39" s="49"/>
      <c r="HK39" s="49"/>
      <c r="HL39" s="49"/>
      <c r="HM39" s="49"/>
      <c r="HN39" s="49"/>
      <c r="HO39" s="49"/>
      <c r="HP39" s="49"/>
      <c r="HQ39" s="49"/>
      <c r="HR39" s="49"/>
      <c r="HS39" s="49"/>
      <c r="HT39" s="49"/>
      <c r="HU39" s="49"/>
      <c r="HV39" s="49"/>
      <c r="HW39" s="49"/>
      <c r="HX39" s="49"/>
      <c r="HY39" s="49"/>
      <c r="HZ39" s="49"/>
      <c r="IA39" s="49"/>
      <c r="IB39" s="49"/>
      <c r="IC39" s="49"/>
      <c r="ID39" s="49"/>
      <c r="IE39" s="49"/>
      <c r="IF39" s="49"/>
      <c r="IG39" s="49"/>
      <c r="IH39" s="49"/>
      <c r="II39" s="49"/>
      <c r="IJ39" s="49"/>
      <c r="IK39" s="49"/>
      <c r="IL39" s="49"/>
      <c r="IM39" s="49"/>
      <c r="IN39" s="49"/>
      <c r="IO39" s="49"/>
      <c r="IP39" s="49"/>
      <c r="IQ39" s="49"/>
      <c r="IR39" s="49"/>
      <c r="IS39" s="49"/>
      <c r="IT39" s="49"/>
    </row>
    <row r="40" spans="1:254" s="50" customFormat="1" ht="15" customHeight="1" x14ac:dyDescent="0.25">
      <c r="A40" s="45"/>
      <c r="B40" s="65" t="s">
        <v>21</v>
      </c>
      <c r="C40" s="76"/>
      <c r="D40" s="76"/>
      <c r="E40" s="76"/>
      <c r="F40" s="66"/>
      <c r="G40" s="66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49"/>
      <c r="BB40" s="49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49"/>
      <c r="CQ40" s="49"/>
      <c r="CR40" s="49"/>
      <c r="CS40" s="49"/>
      <c r="CT40" s="49"/>
      <c r="CU40" s="49"/>
      <c r="CV40" s="49"/>
      <c r="CW40" s="49"/>
      <c r="CX40" s="49"/>
      <c r="CY40" s="49"/>
      <c r="CZ40" s="49"/>
      <c r="DA40" s="49"/>
      <c r="DB40" s="49"/>
      <c r="DC40" s="49"/>
      <c r="DD40" s="49"/>
      <c r="DE40" s="49"/>
      <c r="DF40" s="49"/>
      <c r="DG40" s="49"/>
      <c r="DH40" s="49"/>
      <c r="DI40" s="49"/>
      <c r="DJ40" s="49"/>
      <c r="DK40" s="49"/>
      <c r="DL40" s="49"/>
      <c r="DM40" s="49"/>
      <c r="DN40" s="49"/>
      <c r="DO40" s="49"/>
      <c r="DP40" s="49"/>
      <c r="DQ40" s="49"/>
      <c r="DR40" s="49"/>
      <c r="DS40" s="49"/>
      <c r="DT40" s="49"/>
      <c r="DU40" s="49"/>
      <c r="DV40" s="49"/>
      <c r="DW40" s="49"/>
      <c r="DX40" s="49"/>
      <c r="DY40" s="49"/>
      <c r="DZ40" s="49"/>
      <c r="EA40" s="49"/>
      <c r="EB40" s="49"/>
      <c r="EC40" s="49"/>
      <c r="ED40" s="49"/>
      <c r="EE40" s="49"/>
      <c r="EF40" s="49"/>
      <c r="EG40" s="49"/>
      <c r="EH40" s="49"/>
      <c r="EI40" s="49"/>
      <c r="EJ40" s="49"/>
      <c r="EK40" s="49"/>
      <c r="EL40" s="49"/>
      <c r="EM40" s="49"/>
      <c r="EN40" s="49"/>
      <c r="EO40" s="49"/>
      <c r="EP40" s="49"/>
      <c r="EQ40" s="49"/>
      <c r="ER40" s="49"/>
      <c r="ES40" s="49"/>
      <c r="ET40" s="49"/>
      <c r="EU40" s="49"/>
      <c r="EV40" s="49"/>
      <c r="EW40" s="49"/>
      <c r="EX40" s="49"/>
      <c r="EY40" s="49"/>
      <c r="EZ40" s="49"/>
      <c r="FA40" s="49"/>
      <c r="FB40" s="49"/>
      <c r="FC40" s="49"/>
      <c r="FD40" s="49"/>
      <c r="FE40" s="49"/>
      <c r="FF40" s="49"/>
      <c r="FG40" s="49"/>
      <c r="FH40" s="49"/>
      <c r="FI40" s="49"/>
      <c r="FJ40" s="49"/>
      <c r="FK40" s="49"/>
      <c r="FL40" s="49"/>
      <c r="FM40" s="49"/>
      <c r="FN40" s="49"/>
      <c r="FO40" s="49"/>
      <c r="FP40" s="49"/>
      <c r="FQ40" s="49"/>
      <c r="FR40" s="49"/>
      <c r="FS40" s="49"/>
      <c r="FT40" s="49"/>
      <c r="FU40" s="49"/>
      <c r="FV40" s="49"/>
      <c r="FW40" s="49"/>
      <c r="FX40" s="49"/>
      <c r="FY40" s="49"/>
      <c r="FZ40" s="49"/>
      <c r="GA40" s="49"/>
      <c r="GB40" s="49"/>
      <c r="GC40" s="49"/>
      <c r="GD40" s="49"/>
      <c r="GE40" s="49"/>
      <c r="GF40" s="49"/>
      <c r="GG40" s="49"/>
      <c r="GH40" s="49"/>
      <c r="GI40" s="49"/>
      <c r="GJ40" s="49"/>
      <c r="GK40" s="49"/>
      <c r="GL40" s="49"/>
      <c r="GM40" s="49"/>
      <c r="GN40" s="49"/>
      <c r="GO40" s="49"/>
      <c r="GP40" s="49"/>
      <c r="GQ40" s="49"/>
      <c r="GR40" s="49"/>
      <c r="GS40" s="49"/>
      <c r="GT40" s="49"/>
      <c r="GU40" s="49"/>
      <c r="GV40" s="49"/>
      <c r="GW40" s="49"/>
      <c r="GX40" s="49"/>
      <c r="GY40" s="49"/>
      <c r="GZ40" s="49"/>
      <c r="HA40" s="49"/>
      <c r="HB40" s="49"/>
      <c r="HC40" s="49"/>
      <c r="HD40" s="49"/>
      <c r="HE40" s="49"/>
      <c r="HF40" s="49"/>
      <c r="HG40" s="49"/>
      <c r="HH40" s="49"/>
      <c r="HI40" s="49"/>
      <c r="HJ40" s="49"/>
      <c r="HK40" s="49"/>
      <c r="HL40" s="49"/>
      <c r="HM40" s="49"/>
      <c r="HN40" s="49"/>
      <c r="HO40" s="49"/>
      <c r="HP40" s="49"/>
      <c r="HQ40" s="49"/>
      <c r="HR40" s="49"/>
      <c r="HS40" s="49"/>
      <c r="HT40" s="49"/>
      <c r="HU40" s="49"/>
      <c r="HV40" s="49"/>
      <c r="HW40" s="49"/>
      <c r="HX40" s="49"/>
      <c r="HY40" s="49"/>
      <c r="HZ40" s="49"/>
      <c r="IA40" s="49"/>
      <c r="IB40" s="49"/>
      <c r="IC40" s="49"/>
      <c r="ID40" s="49"/>
      <c r="IE40" s="49"/>
      <c r="IF40" s="49"/>
      <c r="IG40" s="49"/>
      <c r="IH40" s="49"/>
      <c r="II40" s="49"/>
      <c r="IJ40" s="49"/>
      <c r="IK40" s="49"/>
      <c r="IL40" s="49"/>
      <c r="IM40" s="49"/>
      <c r="IN40" s="49"/>
      <c r="IO40" s="49"/>
      <c r="IP40" s="49"/>
      <c r="IQ40" s="49"/>
      <c r="IR40" s="49"/>
      <c r="IS40" s="49"/>
      <c r="IT40" s="49"/>
    </row>
    <row r="41" spans="1:254" ht="24" customHeight="1" x14ac:dyDescent="0.25">
      <c r="A41" s="45"/>
      <c r="B41" s="77" t="s">
        <v>13</v>
      </c>
      <c r="C41" s="67" t="s">
        <v>14</v>
      </c>
      <c r="D41" s="67" t="s">
        <v>15</v>
      </c>
      <c r="E41" s="77" t="s">
        <v>16</v>
      </c>
      <c r="F41" s="67" t="s">
        <v>17</v>
      </c>
      <c r="G41" s="77" t="s">
        <v>18</v>
      </c>
    </row>
    <row r="42" spans="1:254" ht="12" customHeight="1" x14ac:dyDescent="0.25">
      <c r="A42" s="45"/>
      <c r="B42" s="18" t="s">
        <v>100</v>
      </c>
      <c r="C42" s="18" t="s">
        <v>100</v>
      </c>
      <c r="D42" s="18" t="s">
        <v>100</v>
      </c>
      <c r="E42" s="18" t="s">
        <v>100</v>
      </c>
      <c r="F42" s="19"/>
      <c r="G42" s="19"/>
    </row>
    <row r="43" spans="1:254" s="50" customFormat="1" ht="15" customHeight="1" x14ac:dyDescent="0.25">
      <c r="A43" s="45"/>
      <c r="B43" s="71" t="s">
        <v>22</v>
      </c>
      <c r="C43" s="72"/>
      <c r="D43" s="72"/>
      <c r="E43" s="72"/>
      <c r="F43" s="73"/>
      <c r="G43" s="73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49"/>
      <c r="CQ43" s="49"/>
      <c r="CR43" s="49"/>
      <c r="CS43" s="49"/>
      <c r="CT43" s="49"/>
      <c r="CU43" s="49"/>
      <c r="CV43" s="49"/>
      <c r="CW43" s="49"/>
      <c r="CX43" s="49"/>
      <c r="CY43" s="49"/>
      <c r="CZ43" s="49"/>
      <c r="DA43" s="49"/>
      <c r="DB43" s="49"/>
      <c r="DC43" s="49"/>
      <c r="DD43" s="49"/>
      <c r="DE43" s="49"/>
      <c r="DF43" s="49"/>
      <c r="DG43" s="49"/>
      <c r="DH43" s="49"/>
      <c r="DI43" s="49"/>
      <c r="DJ43" s="49"/>
      <c r="DK43" s="49"/>
      <c r="DL43" s="49"/>
      <c r="DM43" s="49"/>
      <c r="DN43" s="49"/>
      <c r="DO43" s="49"/>
      <c r="DP43" s="49"/>
      <c r="DQ43" s="49"/>
      <c r="DR43" s="49"/>
      <c r="DS43" s="49"/>
      <c r="DT43" s="49"/>
      <c r="DU43" s="49"/>
      <c r="DV43" s="49"/>
      <c r="DW43" s="49"/>
      <c r="DX43" s="49"/>
      <c r="DY43" s="49"/>
      <c r="DZ43" s="49"/>
      <c r="EA43" s="49"/>
      <c r="EB43" s="49"/>
      <c r="EC43" s="49"/>
      <c r="ED43" s="49"/>
      <c r="EE43" s="49"/>
      <c r="EF43" s="49"/>
      <c r="EG43" s="49"/>
      <c r="EH43" s="49"/>
      <c r="EI43" s="49"/>
      <c r="EJ43" s="49"/>
      <c r="EK43" s="49"/>
      <c r="EL43" s="49"/>
      <c r="EM43" s="49"/>
      <c r="EN43" s="49"/>
      <c r="EO43" s="49"/>
      <c r="EP43" s="49"/>
      <c r="EQ43" s="49"/>
      <c r="ER43" s="49"/>
      <c r="ES43" s="49"/>
      <c r="ET43" s="49"/>
      <c r="EU43" s="49"/>
      <c r="EV43" s="49"/>
      <c r="EW43" s="49"/>
      <c r="EX43" s="49"/>
      <c r="EY43" s="49"/>
      <c r="EZ43" s="49"/>
      <c r="FA43" s="49"/>
      <c r="FB43" s="49"/>
      <c r="FC43" s="49"/>
      <c r="FD43" s="49"/>
      <c r="FE43" s="49"/>
      <c r="FF43" s="49"/>
      <c r="FG43" s="49"/>
      <c r="FH43" s="49"/>
      <c r="FI43" s="49"/>
      <c r="FJ43" s="49"/>
      <c r="FK43" s="49"/>
      <c r="FL43" s="49"/>
      <c r="FM43" s="49"/>
      <c r="FN43" s="49"/>
      <c r="FO43" s="49"/>
      <c r="FP43" s="49"/>
      <c r="FQ43" s="49"/>
      <c r="FR43" s="49"/>
      <c r="FS43" s="49"/>
      <c r="FT43" s="49"/>
      <c r="FU43" s="49"/>
      <c r="FV43" s="49"/>
      <c r="FW43" s="49"/>
      <c r="FX43" s="49"/>
      <c r="FY43" s="49"/>
      <c r="FZ43" s="49"/>
      <c r="GA43" s="49"/>
      <c r="GB43" s="49"/>
      <c r="GC43" s="49"/>
      <c r="GD43" s="49"/>
      <c r="GE43" s="49"/>
      <c r="GF43" s="49"/>
      <c r="GG43" s="49"/>
      <c r="GH43" s="49"/>
      <c r="GI43" s="49"/>
      <c r="GJ43" s="49"/>
      <c r="GK43" s="49"/>
      <c r="GL43" s="49"/>
      <c r="GM43" s="49"/>
      <c r="GN43" s="49"/>
      <c r="GO43" s="49"/>
      <c r="GP43" s="49"/>
      <c r="GQ43" s="49"/>
      <c r="GR43" s="49"/>
      <c r="GS43" s="49"/>
      <c r="GT43" s="49"/>
      <c r="GU43" s="49"/>
      <c r="GV43" s="49"/>
      <c r="GW43" s="49"/>
      <c r="GX43" s="49"/>
      <c r="GY43" s="49"/>
      <c r="GZ43" s="49"/>
      <c r="HA43" s="49"/>
      <c r="HB43" s="49"/>
      <c r="HC43" s="49"/>
      <c r="HD43" s="49"/>
      <c r="HE43" s="49"/>
      <c r="HF43" s="49"/>
      <c r="HG43" s="49"/>
      <c r="HH43" s="49"/>
      <c r="HI43" s="49"/>
      <c r="HJ43" s="49"/>
      <c r="HK43" s="49"/>
      <c r="HL43" s="49"/>
      <c r="HM43" s="49"/>
      <c r="HN43" s="49"/>
      <c r="HO43" s="49"/>
      <c r="HP43" s="49"/>
      <c r="HQ43" s="49"/>
      <c r="HR43" s="49"/>
      <c r="HS43" s="49"/>
      <c r="HT43" s="49"/>
      <c r="HU43" s="49"/>
      <c r="HV43" s="49"/>
      <c r="HW43" s="49"/>
      <c r="HX43" s="49"/>
      <c r="HY43" s="49"/>
      <c r="HZ43" s="49"/>
      <c r="IA43" s="49"/>
      <c r="IB43" s="49"/>
      <c r="IC43" s="49"/>
      <c r="ID43" s="49"/>
      <c r="IE43" s="49"/>
      <c r="IF43" s="49"/>
      <c r="IG43" s="49"/>
      <c r="IH43" s="49"/>
      <c r="II43" s="49"/>
      <c r="IJ43" s="49"/>
      <c r="IK43" s="49"/>
      <c r="IL43" s="49"/>
      <c r="IM43" s="49"/>
      <c r="IN43" s="49"/>
      <c r="IO43" s="49"/>
      <c r="IP43" s="49"/>
      <c r="IQ43" s="49"/>
      <c r="IR43" s="49"/>
      <c r="IS43" s="49"/>
      <c r="IT43" s="49"/>
    </row>
    <row r="44" spans="1:254" s="50" customFormat="1" ht="12" customHeight="1" x14ac:dyDescent="0.25">
      <c r="A44" s="45"/>
      <c r="B44" s="45"/>
      <c r="C44" s="45"/>
      <c r="D44" s="45"/>
      <c r="E44" s="45"/>
      <c r="F44" s="75"/>
      <c r="G44" s="75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  <c r="EQ44" s="49"/>
      <c r="ER44" s="49"/>
      <c r="ES44" s="49"/>
      <c r="ET44" s="49"/>
      <c r="EU44" s="49"/>
      <c r="EV44" s="49"/>
      <c r="EW44" s="49"/>
      <c r="EX44" s="49"/>
      <c r="EY44" s="49"/>
      <c r="EZ44" s="49"/>
      <c r="FA44" s="49"/>
      <c r="FB44" s="49"/>
      <c r="FC44" s="49"/>
      <c r="FD44" s="49"/>
      <c r="FE44" s="49"/>
      <c r="FF44" s="49"/>
      <c r="FG44" s="49"/>
      <c r="FH44" s="49"/>
      <c r="FI44" s="49"/>
      <c r="FJ44" s="49"/>
      <c r="FK44" s="49"/>
      <c r="FL44" s="49"/>
      <c r="FM44" s="49"/>
      <c r="FN44" s="49"/>
      <c r="FO44" s="49"/>
      <c r="FP44" s="49"/>
      <c r="FQ44" s="49"/>
      <c r="FR44" s="49"/>
      <c r="FS44" s="49"/>
      <c r="FT44" s="49"/>
      <c r="FU44" s="49"/>
      <c r="FV44" s="49"/>
      <c r="FW44" s="49"/>
      <c r="FX44" s="49"/>
      <c r="FY44" s="49"/>
      <c r="FZ44" s="49"/>
      <c r="GA44" s="49"/>
      <c r="GB44" s="49"/>
      <c r="GC44" s="49"/>
      <c r="GD44" s="49"/>
      <c r="GE44" s="49"/>
      <c r="GF44" s="49"/>
      <c r="GG44" s="49"/>
      <c r="GH44" s="49"/>
      <c r="GI44" s="49"/>
      <c r="GJ44" s="49"/>
      <c r="GK44" s="49"/>
      <c r="GL44" s="49"/>
      <c r="GM44" s="49"/>
      <c r="GN44" s="49"/>
      <c r="GO44" s="49"/>
      <c r="GP44" s="49"/>
      <c r="GQ44" s="49"/>
      <c r="GR44" s="49"/>
      <c r="GS44" s="49"/>
      <c r="GT44" s="49"/>
      <c r="GU44" s="49"/>
      <c r="GV44" s="49"/>
      <c r="GW44" s="49"/>
      <c r="GX44" s="49"/>
      <c r="GY44" s="49"/>
      <c r="GZ44" s="49"/>
      <c r="HA44" s="49"/>
      <c r="HB44" s="49"/>
      <c r="HC44" s="49"/>
      <c r="HD44" s="49"/>
      <c r="HE44" s="49"/>
      <c r="HF44" s="49"/>
      <c r="HG44" s="49"/>
      <c r="HH44" s="49"/>
      <c r="HI44" s="49"/>
      <c r="HJ44" s="49"/>
      <c r="HK44" s="49"/>
      <c r="HL44" s="49"/>
      <c r="HM44" s="49"/>
      <c r="HN44" s="49"/>
      <c r="HO44" s="49"/>
      <c r="HP44" s="49"/>
      <c r="HQ44" s="49"/>
      <c r="HR44" s="49"/>
      <c r="HS44" s="49"/>
      <c r="HT44" s="49"/>
      <c r="HU44" s="49"/>
      <c r="HV44" s="49"/>
      <c r="HW44" s="49"/>
      <c r="HX44" s="49"/>
      <c r="HY44" s="49"/>
      <c r="HZ44" s="49"/>
      <c r="IA44" s="49"/>
      <c r="IB44" s="49"/>
      <c r="IC44" s="49"/>
      <c r="ID44" s="49"/>
      <c r="IE44" s="49"/>
      <c r="IF44" s="49"/>
      <c r="IG44" s="49"/>
      <c r="IH44" s="49"/>
      <c r="II44" s="49"/>
      <c r="IJ44" s="49"/>
      <c r="IK44" s="49"/>
      <c r="IL44" s="49"/>
      <c r="IM44" s="49"/>
      <c r="IN44" s="49"/>
      <c r="IO44" s="49"/>
      <c r="IP44" s="49"/>
      <c r="IQ44" s="49"/>
      <c r="IR44" s="49"/>
      <c r="IS44" s="49"/>
      <c r="IT44" s="49"/>
    </row>
    <row r="45" spans="1:254" s="50" customFormat="1" ht="12" customHeight="1" x14ac:dyDescent="0.25">
      <c r="A45" s="45"/>
      <c r="B45" s="65" t="s">
        <v>23</v>
      </c>
      <c r="C45" s="76"/>
      <c r="D45" s="76"/>
      <c r="E45" s="76"/>
      <c r="F45" s="66"/>
      <c r="G45" s="66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  <c r="EQ45" s="49"/>
      <c r="ER45" s="49"/>
      <c r="ES45" s="49"/>
      <c r="ET45" s="49"/>
      <c r="EU45" s="49"/>
      <c r="EV45" s="49"/>
      <c r="EW45" s="49"/>
      <c r="EX45" s="49"/>
      <c r="EY45" s="49"/>
      <c r="EZ45" s="49"/>
      <c r="FA45" s="49"/>
      <c r="FB45" s="49"/>
      <c r="FC45" s="49"/>
      <c r="FD45" s="49"/>
      <c r="FE45" s="49"/>
      <c r="FF45" s="49"/>
      <c r="FG45" s="49"/>
      <c r="FH45" s="49"/>
      <c r="FI45" s="49"/>
      <c r="FJ45" s="49"/>
      <c r="FK45" s="49"/>
      <c r="FL45" s="49"/>
      <c r="FM45" s="49"/>
      <c r="FN45" s="49"/>
      <c r="FO45" s="49"/>
      <c r="FP45" s="49"/>
      <c r="FQ45" s="49"/>
      <c r="FR45" s="49"/>
      <c r="FS45" s="49"/>
      <c r="FT45" s="49"/>
      <c r="FU45" s="49"/>
      <c r="FV45" s="49"/>
      <c r="FW45" s="49"/>
      <c r="FX45" s="49"/>
      <c r="FY45" s="49"/>
      <c r="FZ45" s="49"/>
      <c r="GA45" s="49"/>
      <c r="GB45" s="49"/>
      <c r="GC45" s="49"/>
      <c r="GD45" s="49"/>
      <c r="GE45" s="49"/>
      <c r="GF45" s="49"/>
      <c r="GG45" s="49"/>
      <c r="GH45" s="49"/>
      <c r="GI45" s="49"/>
      <c r="GJ45" s="49"/>
      <c r="GK45" s="49"/>
      <c r="GL45" s="49"/>
      <c r="GM45" s="49"/>
      <c r="GN45" s="49"/>
      <c r="GO45" s="49"/>
      <c r="GP45" s="49"/>
      <c r="GQ45" s="49"/>
      <c r="GR45" s="49"/>
      <c r="GS45" s="49"/>
      <c r="GT45" s="49"/>
      <c r="GU45" s="49"/>
      <c r="GV45" s="49"/>
      <c r="GW45" s="49"/>
      <c r="GX45" s="49"/>
      <c r="GY45" s="49"/>
      <c r="GZ45" s="49"/>
      <c r="HA45" s="49"/>
      <c r="HB45" s="49"/>
      <c r="HC45" s="49"/>
      <c r="HD45" s="49"/>
      <c r="HE45" s="49"/>
      <c r="HF45" s="49"/>
      <c r="HG45" s="49"/>
      <c r="HH45" s="49"/>
      <c r="HI45" s="49"/>
      <c r="HJ45" s="49"/>
      <c r="HK45" s="49"/>
      <c r="HL45" s="49"/>
      <c r="HM45" s="49"/>
      <c r="HN45" s="49"/>
      <c r="HO45" s="49"/>
      <c r="HP45" s="49"/>
      <c r="HQ45" s="49"/>
      <c r="HR45" s="49"/>
      <c r="HS45" s="49"/>
      <c r="HT45" s="49"/>
      <c r="HU45" s="49"/>
      <c r="HV45" s="49"/>
      <c r="HW45" s="49"/>
      <c r="HX45" s="49"/>
      <c r="HY45" s="49"/>
      <c r="HZ45" s="49"/>
      <c r="IA45" s="49"/>
      <c r="IB45" s="49"/>
      <c r="IC45" s="49"/>
      <c r="ID45" s="49"/>
      <c r="IE45" s="49"/>
      <c r="IF45" s="49"/>
      <c r="IG45" s="49"/>
      <c r="IH45" s="49"/>
      <c r="II45" s="49"/>
      <c r="IJ45" s="49"/>
      <c r="IK45" s="49"/>
      <c r="IL45" s="49"/>
      <c r="IM45" s="49"/>
      <c r="IN45" s="49"/>
      <c r="IO45" s="49"/>
      <c r="IP45" s="49"/>
      <c r="IQ45" s="49"/>
      <c r="IR45" s="49"/>
      <c r="IS45" s="49"/>
      <c r="IT45" s="49"/>
    </row>
    <row r="46" spans="1:254" ht="24" customHeight="1" x14ac:dyDescent="0.25">
      <c r="A46" s="45"/>
      <c r="B46" s="77" t="s">
        <v>13</v>
      </c>
      <c r="C46" s="77" t="s">
        <v>14</v>
      </c>
      <c r="D46" s="77" t="s">
        <v>15</v>
      </c>
      <c r="E46" s="77" t="s">
        <v>16</v>
      </c>
      <c r="F46" s="67" t="s">
        <v>17</v>
      </c>
      <c r="G46" s="77" t="s">
        <v>18</v>
      </c>
    </row>
    <row r="47" spans="1:254" ht="15" customHeight="1" x14ac:dyDescent="0.25">
      <c r="A47" s="45"/>
      <c r="B47" s="20" t="s">
        <v>90</v>
      </c>
      <c r="C47" s="15" t="s">
        <v>128</v>
      </c>
      <c r="D47" s="21">
        <v>0.9</v>
      </c>
      <c r="E47" s="15" t="s">
        <v>62</v>
      </c>
      <c r="F47" s="16">
        <v>120000</v>
      </c>
      <c r="G47" s="16">
        <f>D47*F47</f>
        <v>108000</v>
      </c>
    </row>
    <row r="48" spans="1:254" ht="24" customHeight="1" x14ac:dyDescent="0.25">
      <c r="A48" s="45"/>
      <c r="B48" s="22" t="s">
        <v>91</v>
      </c>
      <c r="C48" s="11" t="s">
        <v>128</v>
      </c>
      <c r="D48" s="12">
        <v>8.1</v>
      </c>
      <c r="E48" s="11" t="s">
        <v>62</v>
      </c>
      <c r="F48" s="12">
        <v>150000</v>
      </c>
      <c r="G48" s="12">
        <f>D48*F48</f>
        <v>1215000</v>
      </c>
    </row>
    <row r="49" spans="1:254" s="50" customFormat="1" ht="15" customHeight="1" x14ac:dyDescent="0.25">
      <c r="A49" s="45"/>
      <c r="B49" s="71" t="s">
        <v>25</v>
      </c>
      <c r="C49" s="72"/>
      <c r="D49" s="72"/>
      <c r="E49" s="72"/>
      <c r="F49" s="73"/>
      <c r="G49" s="74">
        <f>SUM(G47:G48)</f>
        <v>1323000</v>
      </c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/>
      <c r="BK49" s="49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49"/>
      <c r="CQ49" s="49"/>
      <c r="CR49" s="49"/>
      <c r="CS49" s="49"/>
      <c r="CT49" s="49"/>
      <c r="CU49" s="49"/>
      <c r="CV49" s="49"/>
      <c r="CW49" s="49"/>
      <c r="CX49" s="49"/>
      <c r="CY49" s="49"/>
      <c r="CZ49" s="49"/>
      <c r="DA49" s="49"/>
      <c r="DB49" s="49"/>
      <c r="DC49" s="49"/>
      <c r="DD49" s="49"/>
      <c r="DE49" s="49"/>
      <c r="DF49" s="49"/>
      <c r="DG49" s="49"/>
      <c r="DH49" s="49"/>
      <c r="DI49" s="49"/>
      <c r="DJ49" s="49"/>
      <c r="DK49" s="49"/>
      <c r="DL49" s="49"/>
      <c r="DM49" s="49"/>
      <c r="DN49" s="49"/>
      <c r="DO49" s="49"/>
      <c r="DP49" s="49"/>
      <c r="DQ49" s="49"/>
      <c r="DR49" s="49"/>
      <c r="DS49" s="49"/>
      <c r="DT49" s="49"/>
      <c r="DU49" s="49"/>
      <c r="DV49" s="49"/>
      <c r="DW49" s="49"/>
      <c r="DX49" s="49"/>
      <c r="DY49" s="49"/>
      <c r="DZ49" s="49"/>
      <c r="EA49" s="49"/>
      <c r="EB49" s="49"/>
      <c r="EC49" s="49"/>
      <c r="ED49" s="49"/>
      <c r="EE49" s="49"/>
      <c r="EF49" s="49"/>
      <c r="EG49" s="49"/>
      <c r="EH49" s="49"/>
      <c r="EI49" s="49"/>
      <c r="EJ49" s="49"/>
      <c r="EK49" s="49"/>
      <c r="EL49" s="49"/>
      <c r="EM49" s="49"/>
      <c r="EN49" s="49"/>
      <c r="EO49" s="49"/>
      <c r="EP49" s="49"/>
      <c r="EQ49" s="49"/>
      <c r="ER49" s="49"/>
      <c r="ES49" s="49"/>
      <c r="ET49" s="49"/>
      <c r="EU49" s="49"/>
      <c r="EV49" s="49"/>
      <c r="EW49" s="49"/>
      <c r="EX49" s="49"/>
      <c r="EY49" s="49"/>
      <c r="EZ49" s="49"/>
      <c r="FA49" s="49"/>
      <c r="FB49" s="49"/>
      <c r="FC49" s="49"/>
      <c r="FD49" s="49"/>
      <c r="FE49" s="49"/>
      <c r="FF49" s="49"/>
      <c r="FG49" s="49"/>
      <c r="FH49" s="49"/>
      <c r="FI49" s="49"/>
      <c r="FJ49" s="49"/>
      <c r="FK49" s="49"/>
      <c r="FL49" s="49"/>
      <c r="FM49" s="49"/>
      <c r="FN49" s="49"/>
      <c r="FO49" s="49"/>
      <c r="FP49" s="49"/>
      <c r="FQ49" s="49"/>
      <c r="FR49" s="49"/>
      <c r="FS49" s="49"/>
      <c r="FT49" s="49"/>
      <c r="FU49" s="49"/>
      <c r="FV49" s="49"/>
      <c r="FW49" s="49"/>
      <c r="FX49" s="49"/>
      <c r="FY49" s="49"/>
      <c r="FZ49" s="49"/>
      <c r="GA49" s="49"/>
      <c r="GB49" s="49"/>
      <c r="GC49" s="49"/>
      <c r="GD49" s="49"/>
      <c r="GE49" s="49"/>
      <c r="GF49" s="49"/>
      <c r="GG49" s="49"/>
      <c r="GH49" s="49"/>
      <c r="GI49" s="49"/>
      <c r="GJ49" s="49"/>
      <c r="GK49" s="49"/>
      <c r="GL49" s="49"/>
      <c r="GM49" s="49"/>
      <c r="GN49" s="49"/>
      <c r="GO49" s="49"/>
      <c r="GP49" s="49"/>
      <c r="GQ49" s="49"/>
      <c r="GR49" s="49"/>
      <c r="GS49" s="49"/>
      <c r="GT49" s="49"/>
      <c r="GU49" s="49"/>
      <c r="GV49" s="49"/>
      <c r="GW49" s="49"/>
      <c r="GX49" s="49"/>
      <c r="GY49" s="49"/>
      <c r="GZ49" s="49"/>
      <c r="HA49" s="49"/>
      <c r="HB49" s="49"/>
      <c r="HC49" s="49"/>
      <c r="HD49" s="49"/>
      <c r="HE49" s="49"/>
      <c r="HF49" s="49"/>
      <c r="HG49" s="49"/>
      <c r="HH49" s="49"/>
      <c r="HI49" s="49"/>
      <c r="HJ49" s="49"/>
      <c r="HK49" s="49"/>
      <c r="HL49" s="49"/>
      <c r="HM49" s="49"/>
      <c r="HN49" s="49"/>
      <c r="HO49" s="49"/>
      <c r="HP49" s="49"/>
      <c r="HQ49" s="49"/>
      <c r="HR49" s="49"/>
      <c r="HS49" s="49"/>
      <c r="HT49" s="49"/>
      <c r="HU49" s="49"/>
      <c r="HV49" s="49"/>
      <c r="HW49" s="49"/>
      <c r="HX49" s="49"/>
      <c r="HY49" s="49"/>
      <c r="HZ49" s="49"/>
      <c r="IA49" s="49"/>
      <c r="IB49" s="49"/>
      <c r="IC49" s="49"/>
      <c r="ID49" s="49"/>
      <c r="IE49" s="49"/>
      <c r="IF49" s="49"/>
      <c r="IG49" s="49"/>
      <c r="IH49" s="49"/>
      <c r="II49" s="49"/>
      <c r="IJ49" s="49"/>
      <c r="IK49" s="49"/>
      <c r="IL49" s="49"/>
      <c r="IM49" s="49"/>
      <c r="IN49" s="49"/>
      <c r="IO49" s="49"/>
      <c r="IP49" s="49"/>
      <c r="IQ49" s="49"/>
      <c r="IR49" s="49"/>
      <c r="IS49" s="49"/>
      <c r="IT49" s="49"/>
    </row>
    <row r="50" spans="1:254" s="50" customFormat="1" ht="15" customHeight="1" x14ac:dyDescent="0.25">
      <c r="A50" s="45"/>
      <c r="B50" s="45"/>
      <c r="C50" s="45"/>
      <c r="D50" s="45"/>
      <c r="E50" s="45"/>
      <c r="F50" s="75"/>
      <c r="G50" s="75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  <c r="DM50" s="49"/>
      <c r="DN50" s="49"/>
      <c r="DO50" s="49"/>
      <c r="DP50" s="49"/>
      <c r="DQ50" s="49"/>
      <c r="DR50" s="49"/>
      <c r="DS50" s="49"/>
      <c r="DT50" s="49"/>
      <c r="DU50" s="49"/>
      <c r="DV50" s="49"/>
      <c r="DW50" s="49"/>
      <c r="DX50" s="49"/>
      <c r="DY50" s="49"/>
      <c r="DZ50" s="49"/>
      <c r="EA50" s="49"/>
      <c r="EB50" s="49"/>
      <c r="EC50" s="49"/>
      <c r="ED50" s="49"/>
      <c r="EE50" s="49"/>
      <c r="EF50" s="49"/>
      <c r="EG50" s="49"/>
      <c r="EH50" s="49"/>
      <c r="EI50" s="49"/>
      <c r="EJ50" s="49"/>
      <c r="EK50" s="49"/>
      <c r="EL50" s="49"/>
      <c r="EM50" s="49"/>
      <c r="EN50" s="49"/>
      <c r="EO50" s="49"/>
      <c r="EP50" s="49"/>
      <c r="EQ50" s="49"/>
      <c r="ER50" s="49"/>
      <c r="ES50" s="49"/>
      <c r="ET50" s="49"/>
      <c r="EU50" s="49"/>
      <c r="EV50" s="49"/>
      <c r="EW50" s="49"/>
      <c r="EX50" s="49"/>
      <c r="EY50" s="49"/>
      <c r="EZ50" s="49"/>
      <c r="FA50" s="49"/>
      <c r="FB50" s="49"/>
      <c r="FC50" s="49"/>
      <c r="FD50" s="49"/>
      <c r="FE50" s="49"/>
      <c r="FF50" s="49"/>
      <c r="FG50" s="49"/>
      <c r="FH50" s="49"/>
      <c r="FI50" s="49"/>
      <c r="FJ50" s="49"/>
      <c r="FK50" s="49"/>
      <c r="FL50" s="49"/>
      <c r="FM50" s="49"/>
      <c r="FN50" s="49"/>
      <c r="FO50" s="49"/>
      <c r="FP50" s="49"/>
      <c r="FQ50" s="49"/>
      <c r="FR50" s="49"/>
      <c r="FS50" s="49"/>
      <c r="FT50" s="49"/>
      <c r="FU50" s="49"/>
      <c r="FV50" s="49"/>
      <c r="FW50" s="49"/>
      <c r="FX50" s="49"/>
      <c r="FY50" s="49"/>
      <c r="FZ50" s="49"/>
      <c r="GA50" s="49"/>
      <c r="GB50" s="49"/>
      <c r="GC50" s="49"/>
      <c r="GD50" s="49"/>
      <c r="GE50" s="49"/>
      <c r="GF50" s="49"/>
      <c r="GG50" s="49"/>
      <c r="GH50" s="49"/>
      <c r="GI50" s="49"/>
      <c r="GJ50" s="49"/>
      <c r="GK50" s="49"/>
      <c r="GL50" s="49"/>
      <c r="GM50" s="49"/>
      <c r="GN50" s="49"/>
      <c r="GO50" s="49"/>
      <c r="GP50" s="49"/>
      <c r="GQ50" s="49"/>
      <c r="GR50" s="49"/>
      <c r="GS50" s="49"/>
      <c r="GT50" s="49"/>
      <c r="GU50" s="49"/>
      <c r="GV50" s="49"/>
      <c r="GW50" s="49"/>
      <c r="GX50" s="49"/>
      <c r="GY50" s="49"/>
      <c r="GZ50" s="49"/>
      <c r="HA50" s="49"/>
      <c r="HB50" s="49"/>
      <c r="HC50" s="49"/>
      <c r="HD50" s="49"/>
      <c r="HE50" s="49"/>
      <c r="HF50" s="49"/>
      <c r="HG50" s="49"/>
      <c r="HH50" s="49"/>
      <c r="HI50" s="49"/>
      <c r="HJ50" s="49"/>
      <c r="HK50" s="49"/>
      <c r="HL50" s="49"/>
      <c r="HM50" s="49"/>
      <c r="HN50" s="49"/>
      <c r="HO50" s="49"/>
      <c r="HP50" s="49"/>
      <c r="HQ50" s="49"/>
      <c r="HR50" s="49"/>
      <c r="HS50" s="49"/>
      <c r="HT50" s="49"/>
      <c r="HU50" s="49"/>
      <c r="HV50" s="49"/>
      <c r="HW50" s="49"/>
      <c r="HX50" s="49"/>
      <c r="HY50" s="49"/>
      <c r="HZ50" s="49"/>
      <c r="IA50" s="49"/>
      <c r="IB50" s="49"/>
      <c r="IC50" s="49"/>
      <c r="ID50" s="49"/>
      <c r="IE50" s="49"/>
      <c r="IF50" s="49"/>
      <c r="IG50" s="49"/>
      <c r="IH50" s="49"/>
      <c r="II50" s="49"/>
      <c r="IJ50" s="49"/>
      <c r="IK50" s="49"/>
      <c r="IL50" s="49"/>
      <c r="IM50" s="49"/>
      <c r="IN50" s="49"/>
      <c r="IO50" s="49"/>
      <c r="IP50" s="49"/>
      <c r="IQ50" s="49"/>
      <c r="IR50" s="49"/>
      <c r="IS50" s="49"/>
      <c r="IT50" s="49"/>
    </row>
    <row r="51" spans="1:254" s="50" customFormat="1" ht="12" customHeight="1" x14ac:dyDescent="0.25">
      <c r="A51" s="45"/>
      <c r="B51" s="65" t="s">
        <v>26</v>
      </c>
      <c r="C51" s="76"/>
      <c r="D51" s="76"/>
      <c r="E51" s="76"/>
      <c r="F51" s="66"/>
      <c r="G51" s="66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  <c r="DM51" s="49"/>
      <c r="DN51" s="49"/>
      <c r="DO51" s="49"/>
      <c r="DP51" s="49"/>
      <c r="DQ51" s="49"/>
      <c r="DR51" s="49"/>
      <c r="DS51" s="49"/>
      <c r="DT51" s="49"/>
      <c r="DU51" s="49"/>
      <c r="DV51" s="49"/>
      <c r="DW51" s="49"/>
      <c r="DX51" s="49"/>
      <c r="DY51" s="49"/>
      <c r="DZ51" s="49"/>
      <c r="EA51" s="49"/>
      <c r="EB51" s="49"/>
      <c r="EC51" s="49"/>
      <c r="ED51" s="49"/>
      <c r="EE51" s="49"/>
      <c r="EF51" s="49"/>
      <c r="EG51" s="49"/>
      <c r="EH51" s="49"/>
      <c r="EI51" s="49"/>
      <c r="EJ51" s="49"/>
      <c r="EK51" s="49"/>
      <c r="EL51" s="49"/>
      <c r="EM51" s="49"/>
      <c r="EN51" s="49"/>
      <c r="EO51" s="49"/>
      <c r="EP51" s="49"/>
      <c r="EQ51" s="49"/>
      <c r="ER51" s="49"/>
      <c r="ES51" s="49"/>
      <c r="ET51" s="49"/>
      <c r="EU51" s="49"/>
      <c r="EV51" s="49"/>
      <c r="EW51" s="49"/>
      <c r="EX51" s="49"/>
      <c r="EY51" s="49"/>
      <c r="EZ51" s="49"/>
      <c r="FA51" s="49"/>
      <c r="FB51" s="49"/>
      <c r="FC51" s="49"/>
      <c r="FD51" s="49"/>
      <c r="FE51" s="49"/>
      <c r="FF51" s="49"/>
      <c r="FG51" s="49"/>
      <c r="FH51" s="49"/>
      <c r="FI51" s="49"/>
      <c r="FJ51" s="49"/>
      <c r="FK51" s="49"/>
      <c r="FL51" s="49"/>
      <c r="FM51" s="49"/>
      <c r="FN51" s="49"/>
      <c r="FO51" s="49"/>
      <c r="FP51" s="49"/>
      <c r="FQ51" s="49"/>
      <c r="FR51" s="49"/>
      <c r="FS51" s="49"/>
      <c r="FT51" s="49"/>
      <c r="FU51" s="49"/>
      <c r="FV51" s="49"/>
      <c r="FW51" s="49"/>
      <c r="FX51" s="49"/>
      <c r="FY51" s="49"/>
      <c r="FZ51" s="49"/>
      <c r="GA51" s="49"/>
      <c r="GB51" s="49"/>
      <c r="GC51" s="49"/>
      <c r="GD51" s="49"/>
      <c r="GE51" s="49"/>
      <c r="GF51" s="49"/>
      <c r="GG51" s="49"/>
      <c r="GH51" s="49"/>
      <c r="GI51" s="49"/>
      <c r="GJ51" s="49"/>
      <c r="GK51" s="49"/>
      <c r="GL51" s="49"/>
      <c r="GM51" s="49"/>
      <c r="GN51" s="49"/>
      <c r="GO51" s="49"/>
      <c r="GP51" s="49"/>
      <c r="GQ51" s="49"/>
      <c r="GR51" s="49"/>
      <c r="GS51" s="49"/>
      <c r="GT51" s="49"/>
      <c r="GU51" s="49"/>
      <c r="GV51" s="49"/>
      <c r="GW51" s="49"/>
      <c r="GX51" s="49"/>
      <c r="GY51" s="49"/>
      <c r="GZ51" s="49"/>
      <c r="HA51" s="49"/>
      <c r="HB51" s="49"/>
      <c r="HC51" s="49"/>
      <c r="HD51" s="49"/>
      <c r="HE51" s="49"/>
      <c r="HF51" s="49"/>
      <c r="HG51" s="49"/>
      <c r="HH51" s="49"/>
      <c r="HI51" s="49"/>
      <c r="HJ51" s="49"/>
      <c r="HK51" s="49"/>
      <c r="HL51" s="49"/>
      <c r="HM51" s="49"/>
      <c r="HN51" s="49"/>
      <c r="HO51" s="49"/>
      <c r="HP51" s="49"/>
      <c r="HQ51" s="49"/>
      <c r="HR51" s="49"/>
      <c r="HS51" s="49"/>
      <c r="HT51" s="49"/>
      <c r="HU51" s="49"/>
      <c r="HV51" s="49"/>
      <c r="HW51" s="49"/>
      <c r="HX51" s="49"/>
      <c r="HY51" s="49"/>
      <c r="HZ51" s="49"/>
      <c r="IA51" s="49"/>
      <c r="IB51" s="49"/>
      <c r="IC51" s="49"/>
      <c r="ID51" s="49"/>
      <c r="IE51" s="49"/>
      <c r="IF51" s="49"/>
      <c r="IG51" s="49"/>
      <c r="IH51" s="49"/>
      <c r="II51" s="49"/>
      <c r="IJ51" s="49"/>
      <c r="IK51" s="49"/>
      <c r="IL51" s="49"/>
      <c r="IM51" s="49"/>
      <c r="IN51" s="49"/>
      <c r="IO51" s="49"/>
      <c r="IP51" s="49"/>
      <c r="IQ51" s="49"/>
      <c r="IR51" s="49"/>
      <c r="IS51" s="49"/>
      <c r="IT51" s="49"/>
    </row>
    <row r="52" spans="1:254" ht="24" customHeight="1" x14ac:dyDescent="0.25">
      <c r="A52" s="45"/>
      <c r="B52" s="67" t="s">
        <v>27</v>
      </c>
      <c r="C52" s="78" t="s">
        <v>117</v>
      </c>
      <c r="D52" s="67" t="s">
        <v>118</v>
      </c>
      <c r="E52" s="67" t="s">
        <v>16</v>
      </c>
      <c r="F52" s="67" t="s">
        <v>17</v>
      </c>
      <c r="G52" s="67" t="s">
        <v>18</v>
      </c>
    </row>
    <row r="53" spans="1:254" ht="12.75" customHeight="1" x14ac:dyDescent="0.25">
      <c r="A53" s="45"/>
      <c r="B53" s="23" t="s">
        <v>93</v>
      </c>
      <c r="C53" s="24"/>
      <c r="D53" s="25"/>
      <c r="E53" s="26"/>
      <c r="F53" s="27"/>
      <c r="G53" s="28"/>
    </row>
    <row r="54" spans="1:254" ht="12.75" customHeight="1" x14ac:dyDescent="0.25">
      <c r="A54" s="45"/>
      <c r="B54" s="29" t="s">
        <v>94</v>
      </c>
      <c r="C54" s="30" t="s">
        <v>104</v>
      </c>
      <c r="D54" s="31">
        <v>16000</v>
      </c>
      <c r="E54" s="32" t="s">
        <v>56</v>
      </c>
      <c r="F54" s="31">
        <v>430</v>
      </c>
      <c r="G54" s="31">
        <f t="shared" ref="G54:G59" si="4">F54*D54</f>
        <v>6880000</v>
      </c>
    </row>
    <row r="55" spans="1:254" ht="12.75" customHeight="1" x14ac:dyDescent="0.25">
      <c r="A55" s="45"/>
      <c r="B55" s="33" t="s">
        <v>95</v>
      </c>
      <c r="C55" s="30" t="s">
        <v>29</v>
      </c>
      <c r="D55" s="31">
        <v>11500</v>
      </c>
      <c r="E55" s="32" t="s">
        <v>57</v>
      </c>
      <c r="F55" s="31">
        <v>84</v>
      </c>
      <c r="G55" s="31">
        <f t="shared" si="4"/>
        <v>966000</v>
      </c>
      <c r="M55" s="49"/>
    </row>
    <row r="56" spans="1:254" ht="12.75" customHeight="1" x14ac:dyDescent="0.25">
      <c r="A56" s="45"/>
      <c r="B56" s="22" t="s">
        <v>96</v>
      </c>
      <c r="C56" s="30" t="s">
        <v>104</v>
      </c>
      <c r="D56" s="32">
        <v>1900</v>
      </c>
      <c r="E56" s="32" t="s">
        <v>57</v>
      </c>
      <c r="F56" s="31">
        <v>715</v>
      </c>
      <c r="G56" s="31">
        <f>D56*F56</f>
        <v>1358500</v>
      </c>
      <c r="M56" s="49"/>
    </row>
    <row r="57" spans="1:254" ht="12.75" customHeight="1" x14ac:dyDescent="0.25">
      <c r="A57" s="45"/>
      <c r="B57" s="29" t="s">
        <v>97</v>
      </c>
      <c r="C57" s="30" t="s">
        <v>104</v>
      </c>
      <c r="D57" s="31">
        <v>6900</v>
      </c>
      <c r="E57" s="32" t="s">
        <v>24</v>
      </c>
      <c r="F57" s="31">
        <v>75</v>
      </c>
      <c r="G57" s="31">
        <f t="shared" si="4"/>
        <v>517500</v>
      </c>
    </row>
    <row r="58" spans="1:254" ht="12.75" customHeight="1" x14ac:dyDescent="0.25">
      <c r="A58" s="45"/>
      <c r="B58" s="33" t="s">
        <v>98</v>
      </c>
      <c r="C58" s="30" t="s">
        <v>92</v>
      </c>
      <c r="D58" s="31">
        <f>6000/4</f>
        <v>1500</v>
      </c>
      <c r="E58" s="32" t="s">
        <v>63</v>
      </c>
      <c r="F58" s="31">
        <f>104990/3000*1.19</f>
        <v>41.646033333333335</v>
      </c>
      <c r="G58" s="31">
        <f t="shared" si="4"/>
        <v>62469.05</v>
      </c>
    </row>
    <row r="59" spans="1:254" ht="12.75" customHeight="1" x14ac:dyDescent="0.25">
      <c r="A59" s="45"/>
      <c r="B59" s="33" t="s">
        <v>99</v>
      </c>
      <c r="C59" s="30" t="s">
        <v>30</v>
      </c>
      <c r="D59" s="31">
        <f>1.8*30000/1333</f>
        <v>40.510127531882972</v>
      </c>
      <c r="E59" s="32" t="s">
        <v>107</v>
      </c>
      <c r="F59" s="31">
        <v>3500</v>
      </c>
      <c r="G59" s="31">
        <f t="shared" si="4"/>
        <v>141785.44636159041</v>
      </c>
    </row>
    <row r="60" spans="1:254" ht="15" customHeight="1" x14ac:dyDescent="0.25">
      <c r="A60" s="45"/>
      <c r="B60" s="37" t="s">
        <v>28</v>
      </c>
      <c r="C60" s="38"/>
      <c r="D60" s="35"/>
      <c r="E60" s="35"/>
      <c r="F60" s="36"/>
      <c r="G60" s="36"/>
    </row>
    <row r="61" spans="1:254" ht="15" customHeight="1" x14ac:dyDescent="0.25">
      <c r="A61" s="45"/>
      <c r="B61" s="33" t="s">
        <v>78</v>
      </c>
      <c r="C61" s="30" t="s">
        <v>79</v>
      </c>
      <c r="D61" s="32">
        <f>100/2</f>
        <v>50</v>
      </c>
      <c r="E61" s="32" t="s">
        <v>24</v>
      </c>
      <c r="F61" s="31">
        <v>8000</v>
      </c>
      <c r="G61" s="31">
        <f t="shared" ref="G61:G68" si="5">F61*D61</f>
        <v>400000</v>
      </c>
    </row>
    <row r="62" spans="1:254" ht="15" customHeight="1" x14ac:dyDescent="0.25">
      <c r="A62" s="68"/>
      <c r="B62" s="33" t="s">
        <v>80</v>
      </c>
      <c r="C62" s="30" t="s">
        <v>29</v>
      </c>
      <c r="D62" s="31">
        <f>500/2</f>
        <v>250</v>
      </c>
      <c r="E62" s="32" t="s">
        <v>24</v>
      </c>
      <c r="F62" s="39">
        <f>349*1.19</f>
        <v>415.31</v>
      </c>
      <c r="G62" s="31">
        <f t="shared" si="5"/>
        <v>103827.5</v>
      </c>
    </row>
    <row r="63" spans="1:254" ht="15" customHeight="1" x14ac:dyDescent="0.25">
      <c r="A63" s="45"/>
      <c r="B63" s="33" t="s">
        <v>81</v>
      </c>
      <c r="C63" s="30" t="s">
        <v>29</v>
      </c>
      <c r="D63" s="31">
        <v>200</v>
      </c>
      <c r="E63" s="32" t="s">
        <v>82</v>
      </c>
      <c r="F63" s="39">
        <v>1280</v>
      </c>
      <c r="G63" s="31">
        <f t="shared" si="5"/>
        <v>256000</v>
      </c>
    </row>
    <row r="64" spans="1:254" ht="15" customHeight="1" x14ac:dyDescent="0.25">
      <c r="A64" s="45"/>
      <c r="B64" s="40" t="s">
        <v>83</v>
      </c>
      <c r="C64" s="30" t="s">
        <v>101</v>
      </c>
      <c r="D64" s="31">
        <f>1300</f>
        <v>1300</v>
      </c>
      <c r="E64" s="32" t="s">
        <v>108</v>
      </c>
      <c r="F64" s="39">
        <v>600</v>
      </c>
      <c r="G64" s="31">
        <f t="shared" si="5"/>
        <v>780000</v>
      </c>
    </row>
    <row r="65" spans="1:254" ht="15" customHeight="1" x14ac:dyDescent="0.25">
      <c r="A65" s="45"/>
      <c r="B65" s="40" t="s">
        <v>84</v>
      </c>
      <c r="C65" s="30" t="s">
        <v>29</v>
      </c>
      <c r="D65" s="32">
        <v>450</v>
      </c>
      <c r="E65" s="32" t="s">
        <v>109</v>
      </c>
      <c r="F65" s="39">
        <v>305</v>
      </c>
      <c r="G65" s="31">
        <f t="shared" si="5"/>
        <v>137250</v>
      </c>
    </row>
    <row r="66" spans="1:254" ht="15" customHeight="1" x14ac:dyDescent="0.25">
      <c r="A66" s="45"/>
      <c r="B66" s="40" t="s">
        <v>85</v>
      </c>
      <c r="C66" s="30" t="s">
        <v>29</v>
      </c>
      <c r="D66" s="32">
        <v>100</v>
      </c>
      <c r="E66" s="32" t="s">
        <v>109</v>
      </c>
      <c r="F66" s="39">
        <v>340</v>
      </c>
      <c r="G66" s="31">
        <f t="shared" si="5"/>
        <v>34000</v>
      </c>
      <c r="J66" s="49"/>
    </row>
    <row r="67" spans="1:254" ht="15" customHeight="1" x14ac:dyDescent="0.25">
      <c r="A67" s="45"/>
      <c r="B67" s="33" t="s">
        <v>86</v>
      </c>
      <c r="C67" s="30" t="s">
        <v>29</v>
      </c>
      <c r="D67" s="32">
        <v>100</v>
      </c>
      <c r="E67" s="32" t="s">
        <v>110</v>
      </c>
      <c r="F67" s="31">
        <v>1058</v>
      </c>
      <c r="G67" s="31">
        <f t="shared" si="5"/>
        <v>105800</v>
      </c>
      <c r="J67" s="49"/>
    </row>
    <row r="68" spans="1:254" ht="15" customHeight="1" x14ac:dyDescent="0.25">
      <c r="A68" s="45"/>
      <c r="B68" s="33" t="s">
        <v>87</v>
      </c>
      <c r="C68" s="30" t="s">
        <v>29</v>
      </c>
      <c r="D68" s="32">
        <v>100</v>
      </c>
      <c r="E68" s="32" t="s">
        <v>111</v>
      </c>
      <c r="F68" s="31">
        <v>1058</v>
      </c>
      <c r="G68" s="31">
        <f t="shared" si="5"/>
        <v>105800</v>
      </c>
      <c r="J68" s="49"/>
    </row>
    <row r="69" spans="1:254" ht="15" customHeight="1" x14ac:dyDescent="0.25">
      <c r="A69" s="45"/>
      <c r="B69" s="42" t="s">
        <v>112</v>
      </c>
      <c r="C69" s="34"/>
      <c r="D69" s="35"/>
      <c r="E69" s="35"/>
      <c r="F69" s="35"/>
      <c r="G69" s="41"/>
      <c r="J69" s="49"/>
    </row>
    <row r="70" spans="1:254" ht="15" customHeight="1" x14ac:dyDescent="0.25">
      <c r="A70" s="45"/>
      <c r="B70" s="43" t="s">
        <v>113</v>
      </c>
      <c r="C70" s="44" t="s">
        <v>114</v>
      </c>
      <c r="D70" s="35">
        <v>28000</v>
      </c>
      <c r="E70" s="35" t="s">
        <v>57</v>
      </c>
      <c r="F70" s="36">
        <v>197</v>
      </c>
      <c r="G70" s="36">
        <f>F70*D70</f>
        <v>5516000</v>
      </c>
    </row>
    <row r="71" spans="1:254" s="50" customFormat="1" ht="15" customHeight="1" x14ac:dyDescent="0.25">
      <c r="A71" s="45"/>
      <c r="B71" s="71" t="s">
        <v>31</v>
      </c>
      <c r="C71" s="72"/>
      <c r="D71" s="72"/>
      <c r="E71" s="72"/>
      <c r="F71" s="73"/>
      <c r="G71" s="74">
        <f>SUM(G53:G70)</f>
        <v>17364931.996361591</v>
      </c>
      <c r="H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49"/>
      <c r="CA71" s="49"/>
      <c r="CB71" s="49"/>
      <c r="CC71" s="49"/>
      <c r="CD71" s="49"/>
      <c r="CE71" s="49"/>
      <c r="CF71" s="49"/>
      <c r="CG71" s="49"/>
      <c r="CH71" s="49"/>
      <c r="CI71" s="49"/>
      <c r="CJ71" s="49"/>
      <c r="CK71" s="49"/>
      <c r="CL71" s="49"/>
      <c r="CM71" s="49"/>
      <c r="CN71" s="49"/>
      <c r="CO71" s="49"/>
      <c r="CP71" s="49"/>
      <c r="CQ71" s="49"/>
      <c r="CR71" s="49"/>
      <c r="CS71" s="49"/>
      <c r="CT71" s="49"/>
      <c r="CU71" s="49"/>
      <c r="CV71" s="49"/>
      <c r="CW71" s="49"/>
      <c r="CX71" s="49"/>
      <c r="CY71" s="49"/>
      <c r="CZ71" s="49"/>
      <c r="DA71" s="49"/>
      <c r="DB71" s="49"/>
      <c r="DC71" s="49"/>
      <c r="DD71" s="49"/>
      <c r="DE71" s="49"/>
      <c r="DF71" s="49"/>
      <c r="DG71" s="49"/>
      <c r="DH71" s="49"/>
      <c r="DI71" s="49"/>
      <c r="DJ71" s="49"/>
      <c r="DK71" s="49"/>
      <c r="DL71" s="49"/>
      <c r="DM71" s="49"/>
      <c r="DN71" s="49"/>
      <c r="DO71" s="49"/>
      <c r="DP71" s="49"/>
      <c r="DQ71" s="49"/>
      <c r="DR71" s="49"/>
      <c r="DS71" s="49"/>
      <c r="DT71" s="49"/>
      <c r="DU71" s="49"/>
      <c r="DV71" s="49"/>
      <c r="DW71" s="49"/>
      <c r="DX71" s="49"/>
      <c r="DY71" s="49"/>
      <c r="DZ71" s="49"/>
      <c r="EA71" s="49"/>
      <c r="EB71" s="49"/>
      <c r="EC71" s="49"/>
      <c r="ED71" s="49"/>
      <c r="EE71" s="49"/>
      <c r="EF71" s="49"/>
      <c r="EG71" s="49"/>
      <c r="EH71" s="49"/>
      <c r="EI71" s="49"/>
      <c r="EJ71" s="49"/>
      <c r="EK71" s="49"/>
      <c r="EL71" s="49"/>
      <c r="EM71" s="49"/>
      <c r="EN71" s="49"/>
      <c r="EO71" s="49"/>
      <c r="EP71" s="49"/>
      <c r="EQ71" s="49"/>
      <c r="ER71" s="49"/>
      <c r="ES71" s="49"/>
      <c r="ET71" s="49"/>
      <c r="EU71" s="49"/>
      <c r="EV71" s="49"/>
      <c r="EW71" s="49"/>
      <c r="EX71" s="49"/>
      <c r="EY71" s="49"/>
      <c r="EZ71" s="49"/>
      <c r="FA71" s="49"/>
      <c r="FB71" s="49"/>
      <c r="FC71" s="49"/>
      <c r="FD71" s="49"/>
      <c r="FE71" s="49"/>
      <c r="FF71" s="49"/>
      <c r="FG71" s="49"/>
      <c r="FH71" s="49"/>
      <c r="FI71" s="49"/>
      <c r="FJ71" s="49"/>
      <c r="FK71" s="49"/>
      <c r="FL71" s="49"/>
      <c r="FM71" s="49"/>
      <c r="FN71" s="49"/>
      <c r="FO71" s="49"/>
      <c r="FP71" s="49"/>
      <c r="FQ71" s="49"/>
      <c r="FR71" s="49"/>
      <c r="FS71" s="49"/>
      <c r="FT71" s="49"/>
      <c r="FU71" s="49"/>
      <c r="FV71" s="49"/>
      <c r="FW71" s="49"/>
      <c r="FX71" s="49"/>
      <c r="FY71" s="49"/>
      <c r="FZ71" s="49"/>
      <c r="GA71" s="49"/>
      <c r="GB71" s="49"/>
      <c r="GC71" s="49"/>
      <c r="GD71" s="49"/>
      <c r="GE71" s="49"/>
      <c r="GF71" s="49"/>
      <c r="GG71" s="49"/>
      <c r="GH71" s="49"/>
      <c r="GI71" s="49"/>
      <c r="GJ71" s="49"/>
      <c r="GK71" s="49"/>
      <c r="GL71" s="49"/>
      <c r="GM71" s="49"/>
      <c r="GN71" s="49"/>
      <c r="GO71" s="49"/>
      <c r="GP71" s="49"/>
      <c r="GQ71" s="49"/>
      <c r="GR71" s="49"/>
      <c r="GS71" s="49"/>
      <c r="GT71" s="49"/>
      <c r="GU71" s="49"/>
      <c r="GV71" s="49"/>
      <c r="GW71" s="49"/>
      <c r="GX71" s="49"/>
      <c r="GY71" s="49"/>
      <c r="GZ71" s="49"/>
      <c r="HA71" s="49"/>
      <c r="HB71" s="49"/>
      <c r="HC71" s="49"/>
      <c r="HD71" s="49"/>
      <c r="HE71" s="49"/>
      <c r="HF71" s="49"/>
      <c r="HG71" s="49"/>
      <c r="HH71" s="49"/>
      <c r="HI71" s="49"/>
      <c r="HJ71" s="49"/>
      <c r="HK71" s="49"/>
      <c r="HL71" s="49"/>
      <c r="HM71" s="49"/>
      <c r="HN71" s="49"/>
      <c r="HO71" s="49"/>
      <c r="HP71" s="49"/>
      <c r="HQ71" s="49"/>
      <c r="HR71" s="49"/>
      <c r="HS71" s="49"/>
      <c r="HT71" s="49"/>
      <c r="HU71" s="49"/>
      <c r="HV71" s="49"/>
      <c r="HW71" s="49"/>
      <c r="HX71" s="49"/>
      <c r="HY71" s="49"/>
      <c r="HZ71" s="49"/>
      <c r="IA71" s="49"/>
      <c r="IB71" s="49"/>
      <c r="IC71" s="49"/>
      <c r="ID71" s="49"/>
      <c r="IE71" s="49"/>
      <c r="IF71" s="49"/>
      <c r="IG71" s="49"/>
      <c r="IH71" s="49"/>
      <c r="II71" s="49"/>
      <c r="IJ71" s="49"/>
      <c r="IK71" s="49"/>
      <c r="IL71" s="49"/>
      <c r="IM71" s="49"/>
      <c r="IN71" s="49"/>
      <c r="IO71" s="49"/>
      <c r="IP71" s="49"/>
      <c r="IQ71" s="49"/>
      <c r="IR71" s="49"/>
      <c r="IS71" s="49"/>
      <c r="IT71" s="49"/>
    </row>
    <row r="72" spans="1:254" s="50" customFormat="1" ht="12" customHeight="1" x14ac:dyDescent="0.25">
      <c r="A72" s="45"/>
      <c r="B72" s="45"/>
      <c r="C72" s="45"/>
      <c r="D72" s="45"/>
      <c r="E72" s="79"/>
      <c r="F72" s="75"/>
      <c r="G72" s="75"/>
      <c r="H72" s="49"/>
      <c r="I72" s="49"/>
      <c r="J72" s="49"/>
      <c r="K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49"/>
      <c r="AJ72" s="49"/>
      <c r="AK72" s="49"/>
      <c r="AL72" s="49"/>
      <c r="AM72" s="49"/>
      <c r="AN72" s="49"/>
      <c r="AO72" s="49"/>
      <c r="AP72" s="49"/>
      <c r="AQ72" s="49"/>
      <c r="AR72" s="49"/>
      <c r="AS72" s="49"/>
      <c r="AT72" s="49"/>
      <c r="AU72" s="49"/>
      <c r="AV72" s="49"/>
      <c r="AW72" s="49"/>
      <c r="AX72" s="49"/>
      <c r="AY72" s="49"/>
      <c r="AZ72" s="49"/>
      <c r="BA72" s="49"/>
      <c r="BB72" s="49"/>
      <c r="BC72" s="49"/>
      <c r="BD72" s="49"/>
      <c r="BE72" s="49"/>
      <c r="BF72" s="49"/>
      <c r="BG72" s="49"/>
      <c r="BH72" s="49"/>
      <c r="BI72" s="49"/>
      <c r="BJ72" s="49"/>
      <c r="BK72" s="49"/>
      <c r="BL72" s="49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49"/>
      <c r="CA72" s="49"/>
      <c r="CB72" s="49"/>
      <c r="CC72" s="49"/>
      <c r="CD72" s="49"/>
      <c r="CE72" s="49"/>
      <c r="CF72" s="49"/>
      <c r="CG72" s="49"/>
      <c r="CH72" s="49"/>
      <c r="CI72" s="49"/>
      <c r="CJ72" s="49"/>
      <c r="CK72" s="49"/>
      <c r="CL72" s="49"/>
      <c r="CM72" s="49"/>
      <c r="CN72" s="49"/>
      <c r="CO72" s="49"/>
      <c r="CP72" s="49"/>
      <c r="CQ72" s="49"/>
      <c r="CR72" s="49"/>
      <c r="CS72" s="49"/>
      <c r="CT72" s="49"/>
      <c r="CU72" s="49"/>
      <c r="CV72" s="49"/>
      <c r="CW72" s="49"/>
      <c r="CX72" s="49"/>
      <c r="CY72" s="49"/>
      <c r="CZ72" s="49"/>
      <c r="DA72" s="49"/>
      <c r="DB72" s="49"/>
      <c r="DC72" s="49"/>
      <c r="DD72" s="49"/>
      <c r="DE72" s="49"/>
      <c r="DF72" s="49"/>
      <c r="DG72" s="49"/>
      <c r="DH72" s="49"/>
      <c r="DI72" s="49"/>
      <c r="DJ72" s="49"/>
      <c r="DK72" s="49"/>
      <c r="DL72" s="49"/>
      <c r="DM72" s="49"/>
      <c r="DN72" s="49"/>
      <c r="DO72" s="49"/>
      <c r="DP72" s="49"/>
      <c r="DQ72" s="49"/>
      <c r="DR72" s="49"/>
      <c r="DS72" s="49"/>
      <c r="DT72" s="49"/>
      <c r="DU72" s="49"/>
      <c r="DV72" s="49"/>
      <c r="DW72" s="49"/>
      <c r="DX72" s="49"/>
      <c r="DY72" s="49"/>
      <c r="DZ72" s="49"/>
      <c r="EA72" s="49"/>
      <c r="EB72" s="49"/>
      <c r="EC72" s="49"/>
      <c r="ED72" s="49"/>
      <c r="EE72" s="49"/>
      <c r="EF72" s="49"/>
      <c r="EG72" s="49"/>
      <c r="EH72" s="49"/>
      <c r="EI72" s="49"/>
      <c r="EJ72" s="49"/>
      <c r="EK72" s="49"/>
      <c r="EL72" s="49"/>
      <c r="EM72" s="49"/>
      <c r="EN72" s="49"/>
      <c r="EO72" s="49"/>
      <c r="EP72" s="49"/>
      <c r="EQ72" s="49"/>
      <c r="ER72" s="49"/>
      <c r="ES72" s="49"/>
      <c r="ET72" s="49"/>
      <c r="EU72" s="49"/>
      <c r="EV72" s="49"/>
      <c r="EW72" s="49"/>
      <c r="EX72" s="49"/>
      <c r="EY72" s="49"/>
      <c r="EZ72" s="49"/>
      <c r="FA72" s="49"/>
      <c r="FB72" s="49"/>
      <c r="FC72" s="49"/>
      <c r="FD72" s="49"/>
      <c r="FE72" s="49"/>
      <c r="FF72" s="49"/>
      <c r="FG72" s="49"/>
      <c r="FH72" s="49"/>
      <c r="FI72" s="49"/>
      <c r="FJ72" s="49"/>
      <c r="FK72" s="49"/>
      <c r="FL72" s="49"/>
      <c r="FM72" s="49"/>
      <c r="FN72" s="49"/>
      <c r="FO72" s="49"/>
      <c r="FP72" s="49"/>
      <c r="FQ72" s="49"/>
      <c r="FR72" s="49"/>
      <c r="FS72" s="49"/>
      <c r="FT72" s="49"/>
      <c r="FU72" s="49"/>
      <c r="FV72" s="49"/>
      <c r="FW72" s="49"/>
      <c r="FX72" s="49"/>
      <c r="FY72" s="49"/>
      <c r="FZ72" s="49"/>
      <c r="GA72" s="49"/>
      <c r="GB72" s="49"/>
      <c r="GC72" s="49"/>
      <c r="GD72" s="49"/>
      <c r="GE72" s="49"/>
      <c r="GF72" s="49"/>
      <c r="GG72" s="49"/>
      <c r="GH72" s="49"/>
      <c r="GI72" s="49"/>
      <c r="GJ72" s="49"/>
      <c r="GK72" s="49"/>
      <c r="GL72" s="49"/>
      <c r="GM72" s="49"/>
      <c r="GN72" s="49"/>
      <c r="GO72" s="49"/>
      <c r="GP72" s="49"/>
      <c r="GQ72" s="49"/>
      <c r="GR72" s="49"/>
      <c r="GS72" s="49"/>
      <c r="GT72" s="49"/>
      <c r="GU72" s="49"/>
      <c r="GV72" s="49"/>
      <c r="GW72" s="49"/>
      <c r="GX72" s="49"/>
      <c r="GY72" s="49"/>
      <c r="GZ72" s="49"/>
      <c r="HA72" s="49"/>
      <c r="HB72" s="49"/>
      <c r="HC72" s="49"/>
      <c r="HD72" s="49"/>
      <c r="HE72" s="49"/>
      <c r="HF72" s="49"/>
      <c r="HG72" s="49"/>
      <c r="HH72" s="49"/>
      <c r="HI72" s="49"/>
      <c r="HJ72" s="49"/>
      <c r="HK72" s="49"/>
      <c r="HL72" s="49"/>
      <c r="HM72" s="49"/>
      <c r="HN72" s="49"/>
      <c r="HO72" s="49"/>
      <c r="HP72" s="49"/>
      <c r="HQ72" s="49"/>
      <c r="HR72" s="49"/>
      <c r="HS72" s="49"/>
      <c r="HT72" s="49"/>
      <c r="HU72" s="49"/>
      <c r="HV72" s="49"/>
      <c r="HW72" s="49"/>
      <c r="HX72" s="49"/>
      <c r="HY72" s="49"/>
      <c r="HZ72" s="49"/>
      <c r="IA72" s="49"/>
      <c r="IB72" s="49"/>
      <c r="IC72" s="49"/>
      <c r="ID72" s="49"/>
      <c r="IE72" s="49"/>
      <c r="IF72" s="49"/>
      <c r="IG72" s="49"/>
      <c r="IH72" s="49"/>
      <c r="II72" s="49"/>
      <c r="IJ72" s="49"/>
      <c r="IK72" s="49"/>
      <c r="IL72" s="49"/>
      <c r="IM72" s="49"/>
      <c r="IN72" s="49"/>
      <c r="IO72" s="49"/>
      <c r="IP72" s="49"/>
      <c r="IQ72" s="49"/>
      <c r="IR72" s="49"/>
      <c r="IS72" s="49"/>
      <c r="IT72" s="49"/>
    </row>
    <row r="73" spans="1:254" s="50" customFormat="1" ht="12" customHeight="1" x14ac:dyDescent="0.25">
      <c r="A73" s="45"/>
      <c r="B73" s="65" t="s">
        <v>32</v>
      </c>
      <c r="C73" s="76"/>
      <c r="D73" s="76"/>
      <c r="E73" s="76"/>
      <c r="F73" s="66"/>
      <c r="G73" s="66"/>
      <c r="H73" s="54"/>
      <c r="I73" s="54"/>
      <c r="J73" s="54"/>
      <c r="K73" s="54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49"/>
      <c r="AJ73" s="49"/>
      <c r="AK73" s="49"/>
      <c r="AL73" s="49"/>
      <c r="AM73" s="49"/>
      <c r="AN73" s="49"/>
      <c r="AO73" s="49"/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/>
      <c r="BF73" s="49"/>
      <c r="BG73" s="49"/>
      <c r="BH73" s="49"/>
      <c r="BI73" s="49"/>
      <c r="BJ73" s="49"/>
      <c r="BK73" s="49"/>
      <c r="BL73" s="49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49"/>
      <c r="CA73" s="49"/>
      <c r="CB73" s="49"/>
      <c r="CC73" s="49"/>
      <c r="CD73" s="49"/>
      <c r="CE73" s="49"/>
      <c r="CF73" s="49"/>
      <c r="CG73" s="49"/>
      <c r="CH73" s="49"/>
      <c r="CI73" s="49"/>
      <c r="CJ73" s="49"/>
      <c r="CK73" s="49"/>
      <c r="CL73" s="49"/>
      <c r="CM73" s="49"/>
      <c r="CN73" s="49"/>
      <c r="CO73" s="49"/>
      <c r="CP73" s="49"/>
      <c r="CQ73" s="49"/>
      <c r="CR73" s="49"/>
      <c r="CS73" s="49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49"/>
      <c r="DQ73" s="49"/>
      <c r="DR73" s="49"/>
      <c r="DS73" s="49"/>
      <c r="DT73" s="49"/>
      <c r="DU73" s="49"/>
      <c r="DV73" s="49"/>
      <c r="DW73" s="49"/>
      <c r="DX73" s="49"/>
      <c r="DY73" s="49"/>
      <c r="DZ73" s="49"/>
      <c r="EA73" s="49"/>
      <c r="EB73" s="49"/>
      <c r="EC73" s="49"/>
      <c r="ED73" s="49"/>
      <c r="EE73" s="49"/>
      <c r="EF73" s="49"/>
      <c r="EG73" s="49"/>
      <c r="EH73" s="49"/>
      <c r="EI73" s="49"/>
      <c r="EJ73" s="49"/>
      <c r="EK73" s="49"/>
      <c r="EL73" s="49"/>
      <c r="EM73" s="49"/>
      <c r="EN73" s="49"/>
      <c r="EO73" s="49"/>
      <c r="EP73" s="49"/>
      <c r="EQ73" s="49"/>
      <c r="ER73" s="49"/>
      <c r="ES73" s="49"/>
      <c r="ET73" s="49"/>
      <c r="EU73" s="49"/>
      <c r="EV73" s="49"/>
      <c r="EW73" s="49"/>
      <c r="EX73" s="49"/>
      <c r="EY73" s="49"/>
      <c r="EZ73" s="49"/>
      <c r="FA73" s="49"/>
      <c r="FB73" s="49"/>
      <c r="FC73" s="49"/>
      <c r="FD73" s="49"/>
      <c r="FE73" s="49"/>
      <c r="FF73" s="49"/>
      <c r="FG73" s="49"/>
      <c r="FH73" s="49"/>
      <c r="FI73" s="49"/>
      <c r="FJ73" s="49"/>
      <c r="FK73" s="49"/>
      <c r="FL73" s="49"/>
      <c r="FM73" s="49"/>
      <c r="FN73" s="49"/>
      <c r="FO73" s="49"/>
      <c r="FP73" s="49"/>
      <c r="FQ73" s="49"/>
      <c r="FR73" s="49"/>
      <c r="FS73" s="49"/>
      <c r="FT73" s="49"/>
      <c r="FU73" s="49"/>
      <c r="FV73" s="49"/>
      <c r="FW73" s="49"/>
      <c r="FX73" s="49"/>
      <c r="FY73" s="49"/>
      <c r="FZ73" s="49"/>
      <c r="GA73" s="49"/>
      <c r="GB73" s="49"/>
      <c r="GC73" s="49"/>
      <c r="GD73" s="49"/>
      <c r="GE73" s="49"/>
      <c r="GF73" s="49"/>
      <c r="GG73" s="49"/>
      <c r="GH73" s="49"/>
      <c r="GI73" s="49"/>
      <c r="GJ73" s="49"/>
      <c r="GK73" s="49"/>
      <c r="GL73" s="49"/>
      <c r="GM73" s="49"/>
      <c r="GN73" s="49"/>
      <c r="GO73" s="49"/>
      <c r="GP73" s="49"/>
      <c r="GQ73" s="49"/>
      <c r="GR73" s="49"/>
      <c r="GS73" s="49"/>
      <c r="GT73" s="49"/>
      <c r="GU73" s="49"/>
      <c r="GV73" s="49"/>
      <c r="GW73" s="49"/>
      <c r="GX73" s="49"/>
      <c r="GY73" s="49"/>
      <c r="GZ73" s="49"/>
      <c r="HA73" s="49"/>
      <c r="HB73" s="49"/>
      <c r="HC73" s="49"/>
      <c r="HD73" s="49"/>
      <c r="HE73" s="49"/>
      <c r="HF73" s="49"/>
      <c r="HG73" s="49"/>
      <c r="HH73" s="49"/>
      <c r="HI73" s="49"/>
      <c r="HJ73" s="49"/>
      <c r="HK73" s="49"/>
      <c r="HL73" s="49"/>
      <c r="HM73" s="49"/>
      <c r="HN73" s="49"/>
      <c r="HO73" s="49"/>
      <c r="HP73" s="49"/>
      <c r="HQ73" s="49"/>
      <c r="HR73" s="49"/>
      <c r="HS73" s="49"/>
      <c r="HT73" s="49"/>
      <c r="HU73" s="49"/>
      <c r="HV73" s="49"/>
      <c r="HW73" s="49"/>
      <c r="HX73" s="49"/>
      <c r="HY73" s="49"/>
      <c r="HZ73" s="49"/>
      <c r="IA73" s="49"/>
      <c r="IB73" s="49"/>
      <c r="IC73" s="49"/>
      <c r="ID73" s="49"/>
      <c r="IE73" s="49"/>
      <c r="IF73" s="49"/>
      <c r="IG73" s="49"/>
      <c r="IH73" s="49"/>
      <c r="II73" s="49"/>
      <c r="IJ73" s="49"/>
      <c r="IK73" s="49"/>
      <c r="IL73" s="49"/>
      <c r="IM73" s="49"/>
      <c r="IN73" s="49"/>
      <c r="IO73" s="49"/>
      <c r="IP73" s="49"/>
      <c r="IQ73" s="49"/>
      <c r="IR73" s="49"/>
      <c r="IS73" s="49"/>
      <c r="IT73" s="49"/>
    </row>
    <row r="74" spans="1:254" ht="24" customHeight="1" x14ac:dyDescent="0.25">
      <c r="A74" s="45"/>
      <c r="B74" s="77" t="s">
        <v>33</v>
      </c>
      <c r="C74" s="67" t="s">
        <v>117</v>
      </c>
      <c r="D74" s="67" t="s">
        <v>118</v>
      </c>
      <c r="E74" s="77" t="s">
        <v>16</v>
      </c>
      <c r="F74" s="67" t="s">
        <v>17</v>
      </c>
      <c r="G74" s="77" t="s">
        <v>18</v>
      </c>
    </row>
    <row r="75" spans="1:254" ht="12.75" customHeight="1" x14ac:dyDescent="0.25">
      <c r="A75" s="45"/>
      <c r="B75" s="80"/>
      <c r="C75" s="81"/>
      <c r="D75" s="82"/>
      <c r="E75" s="83"/>
      <c r="F75" s="12"/>
      <c r="G75" s="82"/>
    </row>
    <row r="76" spans="1:254" ht="13.5" customHeight="1" x14ac:dyDescent="0.25">
      <c r="A76" s="45"/>
      <c r="B76" s="71" t="s">
        <v>34</v>
      </c>
      <c r="C76" s="72"/>
      <c r="D76" s="72"/>
      <c r="E76" s="72"/>
      <c r="F76" s="73"/>
      <c r="G76" s="74"/>
    </row>
    <row r="77" spans="1:254" ht="12" customHeight="1" x14ac:dyDescent="0.25">
      <c r="A77" s="45"/>
      <c r="B77" s="45"/>
      <c r="C77" s="45"/>
      <c r="D77" s="45"/>
      <c r="E77" s="45"/>
      <c r="F77" s="75"/>
      <c r="G77" s="75"/>
    </row>
    <row r="78" spans="1:254" ht="12" customHeight="1" x14ac:dyDescent="0.25">
      <c r="A78" s="45"/>
      <c r="B78" s="84" t="s">
        <v>35</v>
      </c>
      <c r="C78" s="85"/>
      <c r="D78" s="85"/>
      <c r="E78" s="85"/>
      <c r="F78" s="85"/>
      <c r="G78" s="86">
        <f>G38+G49+G71+G76</f>
        <v>38367931.996361591</v>
      </c>
    </row>
    <row r="79" spans="1:254" ht="12" customHeight="1" x14ac:dyDescent="0.25">
      <c r="A79" s="45"/>
      <c r="B79" s="87" t="s">
        <v>36</v>
      </c>
      <c r="C79" s="88"/>
      <c r="D79" s="88"/>
      <c r="E79" s="88"/>
      <c r="F79" s="88"/>
      <c r="G79" s="89">
        <f>G78*0.05</f>
        <v>1918396.5998180797</v>
      </c>
    </row>
    <row r="80" spans="1:254" ht="12" customHeight="1" x14ac:dyDescent="0.25">
      <c r="A80" s="45"/>
      <c r="B80" s="84" t="s">
        <v>37</v>
      </c>
      <c r="C80" s="85"/>
      <c r="D80" s="85"/>
      <c r="E80" s="85"/>
      <c r="F80" s="85"/>
      <c r="G80" s="86">
        <f>G79+G78</f>
        <v>40286328.596179672</v>
      </c>
    </row>
    <row r="81" spans="1:11" ht="12" customHeight="1" x14ac:dyDescent="0.25">
      <c r="A81" s="45"/>
      <c r="B81" s="87" t="s">
        <v>38</v>
      </c>
      <c r="C81" s="88"/>
      <c r="D81" s="88"/>
      <c r="E81" s="88"/>
      <c r="F81" s="88"/>
      <c r="G81" s="89">
        <f>G11</f>
        <v>53200000</v>
      </c>
      <c r="H81" s="125"/>
    </row>
    <row r="82" spans="1:11" ht="12" customHeight="1" x14ac:dyDescent="0.25">
      <c r="A82" s="45"/>
      <c r="B82" s="84" t="s">
        <v>39</v>
      </c>
      <c r="C82" s="85"/>
      <c r="D82" s="85"/>
      <c r="E82" s="85"/>
      <c r="F82" s="85"/>
      <c r="G82" s="124">
        <f>G81-G80</f>
        <v>12913671.403820328</v>
      </c>
    </row>
    <row r="83" spans="1:11" ht="12" customHeight="1" x14ac:dyDescent="0.25">
      <c r="A83" s="45"/>
      <c r="B83" s="90" t="s">
        <v>126</v>
      </c>
      <c r="C83" s="91"/>
      <c r="D83" s="91"/>
      <c r="E83" s="91"/>
      <c r="F83" s="91"/>
      <c r="G83" s="92"/>
    </row>
    <row r="84" spans="1:11" ht="15" customHeight="1" thickBot="1" x14ac:dyDescent="0.3">
      <c r="A84" s="45"/>
      <c r="B84" s="66"/>
      <c r="C84" s="91"/>
      <c r="D84" s="91"/>
      <c r="E84" s="91"/>
      <c r="F84" s="91"/>
      <c r="G84" s="92"/>
    </row>
    <row r="85" spans="1:11" ht="15" customHeight="1" x14ac:dyDescent="0.25">
      <c r="A85" s="45"/>
      <c r="B85" s="93" t="s">
        <v>127</v>
      </c>
      <c r="C85" s="94"/>
      <c r="D85" s="94"/>
      <c r="E85" s="94"/>
      <c r="F85" s="95"/>
      <c r="G85" s="92"/>
      <c r="H85" s="55"/>
      <c r="I85" s="55"/>
      <c r="J85" s="55"/>
      <c r="K85" s="55"/>
    </row>
    <row r="86" spans="1:11" ht="15" customHeight="1" x14ac:dyDescent="0.25">
      <c r="A86" s="45"/>
      <c r="B86" s="96" t="s">
        <v>40</v>
      </c>
      <c r="C86" s="45"/>
      <c r="D86" s="45"/>
      <c r="E86" s="45"/>
      <c r="F86" s="97"/>
      <c r="G86" s="92"/>
      <c r="H86" s="55"/>
      <c r="I86" s="55"/>
      <c r="J86" s="55"/>
      <c r="K86" s="55"/>
    </row>
    <row r="87" spans="1:11" ht="15" customHeight="1" x14ac:dyDescent="0.25">
      <c r="A87" s="45"/>
      <c r="B87" s="96" t="s">
        <v>120</v>
      </c>
      <c r="C87" s="45"/>
      <c r="D87" s="45"/>
      <c r="E87" s="45"/>
      <c r="F87" s="97"/>
      <c r="G87" s="92"/>
      <c r="H87" s="55"/>
      <c r="I87" s="55"/>
      <c r="J87" s="55"/>
      <c r="K87" s="55"/>
    </row>
    <row r="88" spans="1:11" ht="15" customHeight="1" x14ac:dyDescent="0.25">
      <c r="A88" s="45"/>
      <c r="B88" s="96" t="s">
        <v>121</v>
      </c>
      <c r="C88" s="45"/>
      <c r="D88" s="45"/>
      <c r="E88" s="45"/>
      <c r="F88" s="97"/>
      <c r="G88" s="92"/>
      <c r="H88" s="55"/>
      <c r="I88" s="55"/>
      <c r="J88" s="55"/>
      <c r="K88" s="55"/>
    </row>
    <row r="89" spans="1:11" ht="15" customHeight="1" x14ac:dyDescent="0.25">
      <c r="A89" s="45"/>
      <c r="B89" s="96" t="s">
        <v>41</v>
      </c>
      <c r="C89" s="45"/>
      <c r="D89" s="45"/>
      <c r="E89" s="45"/>
      <c r="F89" s="97"/>
      <c r="G89" s="92"/>
      <c r="H89" s="55"/>
      <c r="I89" s="55"/>
      <c r="J89" s="55"/>
      <c r="K89" s="55"/>
    </row>
    <row r="90" spans="1:11" ht="15" customHeight="1" x14ac:dyDescent="0.25">
      <c r="A90" s="45"/>
      <c r="B90" s="96" t="s">
        <v>42</v>
      </c>
      <c r="C90" s="45"/>
      <c r="D90" s="45"/>
      <c r="E90" s="45"/>
      <c r="F90" s="97"/>
      <c r="G90" s="92"/>
      <c r="H90" s="55"/>
      <c r="I90" s="55"/>
      <c r="J90" s="55"/>
      <c r="K90" s="55"/>
    </row>
    <row r="91" spans="1:11" ht="15" customHeight="1" thickBot="1" x14ac:dyDescent="0.3">
      <c r="A91" s="45"/>
      <c r="B91" s="98" t="s">
        <v>43</v>
      </c>
      <c r="C91" s="99"/>
      <c r="D91" s="99"/>
      <c r="E91" s="99"/>
      <c r="F91" s="100"/>
      <c r="G91" s="92"/>
      <c r="H91" s="55"/>
      <c r="I91" s="55"/>
      <c r="J91" s="55"/>
      <c r="K91" s="55"/>
    </row>
    <row r="92" spans="1:11" ht="15" customHeight="1" thickBot="1" x14ac:dyDescent="0.3">
      <c r="A92" s="45"/>
      <c r="B92" s="66"/>
      <c r="C92" s="45"/>
      <c r="D92" s="45"/>
      <c r="E92" s="45"/>
      <c r="F92" s="45"/>
      <c r="G92" s="92"/>
      <c r="H92" s="55"/>
      <c r="I92" s="55"/>
      <c r="J92" s="55"/>
      <c r="K92" s="55"/>
    </row>
    <row r="93" spans="1:11" ht="15" customHeight="1" thickBot="1" x14ac:dyDescent="0.3">
      <c r="A93" s="45"/>
      <c r="B93" s="128" t="s">
        <v>44</v>
      </c>
      <c r="C93" s="129"/>
      <c r="D93" s="101"/>
      <c r="E93" s="102"/>
      <c r="F93" s="102"/>
      <c r="G93" s="92"/>
      <c r="H93" s="55"/>
      <c r="I93" s="55"/>
      <c r="J93" s="55"/>
      <c r="K93" s="55"/>
    </row>
    <row r="94" spans="1:11" ht="15" customHeight="1" x14ac:dyDescent="0.25">
      <c r="A94" s="45"/>
      <c r="B94" s="103" t="s">
        <v>33</v>
      </c>
      <c r="C94" s="104" t="s">
        <v>45</v>
      </c>
      <c r="D94" s="105" t="s">
        <v>46</v>
      </c>
      <c r="E94" s="102"/>
      <c r="F94" s="102"/>
      <c r="G94" s="92"/>
      <c r="H94" s="55"/>
      <c r="I94" s="55"/>
      <c r="J94" s="55"/>
      <c r="K94" s="55"/>
    </row>
    <row r="95" spans="1:11" ht="15" customHeight="1" x14ac:dyDescent="0.25">
      <c r="A95" s="45"/>
      <c r="B95" s="106" t="s">
        <v>47</v>
      </c>
      <c r="C95" s="107">
        <f>G38</f>
        <v>19680000</v>
      </c>
      <c r="D95" s="108">
        <f>(C95/C101)</f>
        <v>0.4885031891902466</v>
      </c>
      <c r="E95" s="109"/>
      <c r="F95" s="102"/>
      <c r="G95" s="92"/>
      <c r="H95" s="55"/>
      <c r="I95" s="55"/>
      <c r="J95" s="55"/>
      <c r="K95" s="55"/>
    </row>
    <row r="96" spans="1:11" ht="15" customHeight="1" x14ac:dyDescent="0.25">
      <c r="A96" s="45"/>
      <c r="B96" s="106" t="s">
        <v>48</v>
      </c>
      <c r="C96" s="110">
        <f>G43</f>
        <v>0</v>
      </c>
      <c r="D96" s="108">
        <v>0</v>
      </c>
      <c r="E96" s="102"/>
      <c r="F96" s="102"/>
      <c r="G96" s="111"/>
      <c r="H96" s="55"/>
      <c r="I96" s="55"/>
      <c r="J96" s="55"/>
      <c r="K96" s="55"/>
    </row>
    <row r="97" spans="1:11" ht="15" customHeight="1" x14ac:dyDescent="0.25">
      <c r="A97" s="45"/>
      <c r="B97" s="106" t="s">
        <v>49</v>
      </c>
      <c r="C97" s="107">
        <f>G49</f>
        <v>1323000</v>
      </c>
      <c r="D97" s="108">
        <f>(C97/C101)</f>
        <v>3.2839924761112617E-2</v>
      </c>
      <c r="E97" s="102"/>
      <c r="F97" s="102"/>
      <c r="G97" s="92"/>
      <c r="H97" s="55"/>
      <c r="I97" s="55"/>
      <c r="J97" s="55"/>
      <c r="K97" s="55"/>
    </row>
    <row r="98" spans="1:11" ht="15" customHeight="1" x14ac:dyDescent="0.25">
      <c r="A98" s="45"/>
      <c r="B98" s="106" t="s">
        <v>27</v>
      </c>
      <c r="C98" s="107">
        <f>G71</f>
        <v>17364931.996361591</v>
      </c>
      <c r="D98" s="108">
        <f>(C98/C101)</f>
        <v>0.43103783842959315</v>
      </c>
      <c r="E98" s="102"/>
      <c r="F98" s="102"/>
      <c r="G98" s="92"/>
      <c r="H98" s="55"/>
      <c r="I98" s="55"/>
      <c r="J98" s="55"/>
      <c r="K98" s="55"/>
    </row>
    <row r="99" spans="1:11" ht="15" customHeight="1" x14ac:dyDescent="0.25">
      <c r="A99" s="45"/>
      <c r="B99" s="106" t="s">
        <v>50</v>
      </c>
      <c r="C99" s="112">
        <f>G76</f>
        <v>0</v>
      </c>
      <c r="D99" s="108">
        <f>(C99/C101)</f>
        <v>0</v>
      </c>
      <c r="E99" s="113"/>
      <c r="F99" s="113"/>
      <c r="G99" s="92"/>
      <c r="H99" s="55"/>
      <c r="I99" s="55"/>
      <c r="J99" s="55"/>
      <c r="K99" s="55"/>
    </row>
    <row r="100" spans="1:11" ht="15" customHeight="1" x14ac:dyDescent="0.25">
      <c r="A100" s="45"/>
      <c r="B100" s="106" t="s">
        <v>51</v>
      </c>
      <c r="C100" s="112">
        <f>G79</f>
        <v>1918396.5998180797</v>
      </c>
      <c r="D100" s="108">
        <f>(C100/C101)</f>
        <v>4.7619047619047623E-2</v>
      </c>
      <c r="E100" s="113"/>
      <c r="F100" s="113"/>
      <c r="G100" s="92"/>
      <c r="H100" s="55"/>
      <c r="I100" s="55"/>
      <c r="J100" s="55"/>
      <c r="K100" s="55"/>
    </row>
    <row r="101" spans="1:11" ht="12.75" customHeight="1" thickBot="1" x14ac:dyDescent="0.3">
      <c r="A101" s="45"/>
      <c r="B101" s="114" t="s">
        <v>52</v>
      </c>
      <c r="C101" s="121">
        <f>SUM(C95:C100)</f>
        <v>40286328.596179672</v>
      </c>
      <c r="D101" s="115">
        <f>SUM(D95:D100)</f>
        <v>1</v>
      </c>
      <c r="E101" s="113"/>
      <c r="F101" s="113"/>
      <c r="G101" s="92"/>
      <c r="H101" s="55"/>
      <c r="I101" s="55"/>
      <c r="J101" s="55"/>
      <c r="K101" s="55"/>
    </row>
    <row r="103" spans="1:11" ht="11.25" customHeight="1" thickBot="1" x14ac:dyDescent="0.3"/>
    <row r="104" spans="1:11" ht="11.25" customHeight="1" thickBot="1" x14ac:dyDescent="0.3">
      <c r="B104" s="116"/>
      <c r="C104" s="117" t="s">
        <v>123</v>
      </c>
      <c r="D104" s="118"/>
      <c r="E104" s="119"/>
    </row>
    <row r="105" spans="1:11" ht="11.25" customHeight="1" x14ac:dyDescent="0.25">
      <c r="B105" s="120" t="s">
        <v>125</v>
      </c>
      <c r="C105" s="126">
        <v>500000</v>
      </c>
      <c r="D105" s="126">
        <v>560000</v>
      </c>
      <c r="E105" s="127">
        <v>650000</v>
      </c>
    </row>
    <row r="106" spans="1:11" ht="11.25" customHeight="1" thickBot="1" x14ac:dyDescent="0.3">
      <c r="B106" s="114" t="s">
        <v>124</v>
      </c>
      <c r="C106" s="121">
        <f>(G80/C105)</f>
        <v>80.572657192359344</v>
      </c>
      <c r="D106" s="121">
        <f>(G80/D105)</f>
        <v>71.939872493177987</v>
      </c>
      <c r="E106" s="122">
        <f>(G80/E105)</f>
        <v>61.978967071045652</v>
      </c>
    </row>
    <row r="107" spans="1:11" ht="11.25" customHeight="1" x14ac:dyDescent="0.25">
      <c r="B107" s="90" t="s">
        <v>53</v>
      </c>
      <c r="C107" s="45"/>
      <c r="D107" s="45"/>
      <c r="E107" s="45"/>
    </row>
    <row r="108" spans="1:11" ht="11.25" customHeight="1" x14ac:dyDescent="0.25">
      <c r="D108" s="123"/>
    </row>
  </sheetData>
  <mergeCells count="9">
    <mergeCell ref="B93:C93"/>
    <mergeCell ref="E12:F12"/>
    <mergeCell ref="E10:F10"/>
    <mergeCell ref="E9:F9"/>
    <mergeCell ref="E8:F8"/>
    <mergeCell ref="E13:F13"/>
    <mergeCell ref="E14:F14"/>
    <mergeCell ref="B16:G16"/>
    <mergeCell ref="E11:F11"/>
  </mergeCells>
  <printOptions horizontalCentered="1"/>
  <pageMargins left="0.23622047244094491" right="0.23622047244094491" top="0.23622047244094491" bottom="0.15748031496062992" header="0.19685039370078741" footer="0.15748031496062992"/>
  <pageSetup paperSize="5" scale="90" fitToHeight="0" orientation="portrait" r:id="rId1"/>
  <headerFooter>
    <oddFooter>&amp;C&amp;"Helvetica Neue,Regular"&amp;12&amp;K000000&amp;P</oddFooter>
  </headerFooter>
  <rowBreaks count="2" manualBreakCount="2">
    <brk id="38" max="16383" man="1"/>
    <brk id="71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99A64-B8B6-4B8D-A9BC-FA76526A2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8EE5D4-58BA-49FB-94F5-34BE957580F5}">
  <ds:schemaRefs>
    <ds:schemaRef ds:uri="http://www.w3.org/XML/1998/namespace"/>
    <ds:schemaRef ds:uri="http://purl.org/dc/terms/"/>
    <ds:schemaRef ds:uri="http://schemas.microsoft.com/office/2006/metadata/properties"/>
    <ds:schemaRef ds:uri="http://schemas.microsoft.com/sharepoint/v3"/>
    <ds:schemaRef ds:uri="c5dbce2d-49dc-4afe-a5b0-d7fb7a901161"/>
    <ds:schemaRef ds:uri="http://schemas.microsoft.com/office/2006/documentManagement/types"/>
    <ds:schemaRef ds:uri="http://purl.org/dc/elements/1.1/"/>
    <ds:schemaRef ds:uri="1030f0af-99cb-42f1-88fc-acec73331192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167775-7453-49F7-A866-10341240F7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Pimiento invernadero</vt:lpstr>
      <vt:lpstr>'Pimiento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cp:lastPrinted>2021-02-24T20:39:17Z</cp:lastPrinted>
  <dcterms:created xsi:type="dcterms:W3CDTF">2020-11-27T12:49:26Z</dcterms:created>
  <dcterms:modified xsi:type="dcterms:W3CDTF">2021-04-06T15:02:30Z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