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Agencia de Area Arica\"/>
    </mc:Choice>
  </mc:AlternateContent>
  <bookViews>
    <workbookView xWindow="0" yWindow="0" windowWidth="20490" windowHeight="7155"/>
  </bookViews>
  <sheets>
    <sheet name="PIMIENTO MORRON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1" l="1"/>
  <c r="G23" i="1"/>
  <c r="G24" i="1"/>
  <c r="G25" i="1"/>
  <c r="G26" i="1"/>
  <c r="G27" i="1"/>
  <c r="G28" i="1"/>
  <c r="G29" i="1"/>
  <c r="G47" i="1"/>
  <c r="G48" i="1"/>
  <c r="G49" i="1"/>
  <c r="G50" i="1"/>
  <c r="G51" i="1"/>
  <c r="G53" i="1"/>
  <c r="G54" i="1"/>
  <c r="G55" i="1"/>
  <c r="G56" i="1"/>
  <c r="G57" i="1"/>
  <c r="G58" i="1"/>
  <c r="G59" i="1"/>
  <c r="G65" i="1"/>
  <c r="G64" i="1" l="1"/>
  <c r="G21" i="1" l="1"/>
  <c r="C91" i="1" l="1"/>
  <c r="D88" i="1" s="1"/>
  <c r="G66" i="1"/>
  <c r="G45" i="1"/>
  <c r="G39" i="1"/>
  <c r="G40" i="1" s="1"/>
  <c r="G12" i="1"/>
  <c r="G71" i="1" s="1"/>
  <c r="D85" i="1" l="1"/>
  <c r="D89" i="1"/>
  <c r="D90" i="1"/>
  <c r="G30" i="1"/>
  <c r="D87" i="1"/>
  <c r="G60" i="1"/>
  <c r="D91" i="1" l="1"/>
  <c r="G68" i="1"/>
  <c r="G69" i="1" s="1"/>
  <c r="G70" i="1" s="1"/>
  <c r="D96" i="1" s="1"/>
  <c r="G72" i="1" l="1"/>
  <c r="C96" i="1"/>
  <c r="E96" i="1"/>
</calcChain>
</file>

<file path=xl/sharedStrings.xml><?xml version="1.0" encoding="utf-8"?>
<sst xmlns="http://schemas.openxmlformats.org/spreadsheetml/2006/main" count="171" uniqueCount="116">
  <si>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</si>
  <si>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</si>
  <si>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</si>
  <si>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</si>
  <si>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</si>
  <si>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</si>
  <si>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</si>
  <si>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</si>
  <si>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</si>
  <si>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</si>
  <si>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</si>
  <si>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</si>
  <si>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</si>
  <si>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</si>
  <si>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</si>
  <si>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</si>
  <si>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</si>
  <si>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</si>
  <si>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</si>
  <si>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</si>
  <si>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</si>
  <si>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</si>
  <si>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</si>
  <si>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</si>
  <si>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</si>
  <si>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</si>
  <si>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</si>
  <si>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</si>
  <si>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</si>
  <si>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</si>
  <si>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</si>
  <si>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</si>
  <si>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</si>
  <si>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Lt.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</si>
  <si>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</si>
  <si>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</si>
  <si>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</si>
  <si>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</si>
  <si>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</si>
  <si>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</si>
  <si>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</si>
  <si>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</si>
  <si>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</si>
  <si>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</si>
  <si>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</si>
  <si>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</si>
  <si>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</si>
  <si>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</si>
  <si>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</si>
  <si>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</si>
  <si>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</si>
  <si>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</si>
  <si>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</si>
  <si>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</si>
  <si>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</si>
  <si>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</si>
  <si>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</si>
  <si>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</si>
  <si>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</si>
  <si>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</si>
  <si>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</si>
  <si>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</si>
  <si>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(*): Este valor representa el valor mìnimo de venta del producto</t>
  </si>
  <si>
    <t>Consumo fresco</t>
  </si>
  <si>
    <t>No hay</t>
  </si>
  <si>
    <t>Preparación suelo</t>
  </si>
  <si>
    <t>Urea</t>
  </si>
  <si>
    <t>Fitolin (F)</t>
  </si>
  <si>
    <t>Arica Y Parinacota</t>
  </si>
  <si>
    <t xml:space="preserve">Arica  </t>
  </si>
  <si>
    <t>septiembre/octubre</t>
  </si>
  <si>
    <t>febrero- marzo</t>
  </si>
  <si>
    <t>Furadan 10 G (F)</t>
  </si>
  <si>
    <t>marzo</t>
  </si>
  <si>
    <t>u</t>
  </si>
  <si>
    <t>RENDIMIENTO (Kg/Há.)</t>
  </si>
  <si>
    <t>PRECIO ESPERADO ($/kg)</t>
  </si>
  <si>
    <t>Rendimiento (Kilos/hà)</t>
  </si>
  <si>
    <t>Costo unitario ($/kilos) (*)</t>
  </si>
  <si>
    <t>septiembre de 2021</t>
  </si>
  <si>
    <t>Cinta de riego</t>
  </si>
  <si>
    <t>Alto</t>
  </si>
  <si>
    <t>marzo-octubre</t>
  </si>
  <si>
    <t>Nitrato de Potasio</t>
  </si>
  <si>
    <t>Superfosfato Triple</t>
  </si>
  <si>
    <t>Materia orgánica (guano)</t>
  </si>
  <si>
    <t>junio-octbre</t>
  </si>
  <si>
    <t>abril-octubre</t>
  </si>
  <si>
    <t>febrero-marzo</t>
  </si>
  <si>
    <t>Lorsban 4 E (I)</t>
  </si>
  <si>
    <t>Preparación almácigo</t>
  </si>
  <si>
    <t>Trasplante</t>
  </si>
  <si>
    <t>Replante</t>
  </si>
  <si>
    <t>Riego y fertirrigación</t>
  </si>
  <si>
    <t>Aplicación agroquímicos</t>
  </si>
  <si>
    <t>Limpieza y selección</t>
  </si>
  <si>
    <t>Cosecha y embalado</t>
  </si>
  <si>
    <t>abril-mayo</t>
  </si>
  <si>
    <t>marzo-septiembre</t>
  </si>
  <si>
    <t>septiembre-octubre</t>
  </si>
  <si>
    <t xml:space="preserve">u </t>
  </si>
  <si>
    <t xml:space="preserve">septiembre- octubre </t>
  </si>
  <si>
    <t>PIMIENTO MORRON</t>
  </si>
  <si>
    <t>Volga</t>
  </si>
  <si>
    <t>Azapa- C Vitor- P concordia</t>
  </si>
  <si>
    <t>Aplicación de guano</t>
  </si>
  <si>
    <t>marzo-abril</t>
  </si>
  <si>
    <t>Fosfato monoamónico</t>
  </si>
  <si>
    <t>Dimetoato 40%ec (I)</t>
  </si>
  <si>
    <t>Selecron 720EC (I)</t>
  </si>
  <si>
    <t>Evisec 50 SP (I)</t>
  </si>
  <si>
    <t>Previcur Energy 840 SL (F)</t>
  </si>
  <si>
    <t>Cajas plataneras</t>
  </si>
  <si>
    <t>semillas ( env. 1000 u)</t>
  </si>
  <si>
    <t>Varias labores</t>
  </si>
  <si>
    <t>JM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</si>
</sst>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.00&quot; &quot;;&quot;-&quot;* #,##0.00&quot; &quot;;&quot; &quot;* &quot;-&quot;??&quot; &quot;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8"/>
      <color theme="1"/>
      <name val="Arial Narrow"/>
      <family val="2"/>
    </font>
    <font>
      <sz val="8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70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/>
    <xf numFmtId="3" fontId="4" fillId="2" borderId="6" xfId="0" applyNumberFormat="1" applyFont="1" applyFill="1" applyBorder="1" applyAlignment="1"/>
    <xf numFmtId="49" fontId="8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49" fontId="9" fillId="3" borderId="19" xfId="0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3" fontId="9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5" fillId="7" borderId="22" xfId="0" applyFont="1" applyFill="1" applyBorder="1" applyAlignment="1"/>
    <xf numFmtId="49" fontId="13" fillId="8" borderId="23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6" fontId="13" fillId="2" borderId="6" xfId="0" applyNumberFormat="1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165" fontId="1" fillId="2" borderId="22" xfId="0" applyNumberFormat="1" applyFont="1" applyFill="1" applyBorder="1" applyAlignment="1">
      <alignment vertical="center"/>
    </xf>
    <xf numFmtId="165" fontId="17" fillId="2" borderId="22" xfId="0" applyNumberFormat="1" applyFont="1" applyFill="1" applyBorder="1" applyAlignment="1">
      <alignment vertical="center"/>
    </xf>
    <xf numFmtId="0" fontId="15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5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5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5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10" fillId="5" borderId="32" xfId="0" applyFont="1" applyFill="1" applyBorder="1" applyAlignment="1">
      <alignment vertical="center"/>
    </xf>
    <xf numFmtId="165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6" fillId="2" borderId="22" xfId="0" applyFont="1" applyFill="1" applyBorder="1" applyAlignment="1">
      <alignment vertical="center"/>
    </xf>
    <xf numFmtId="49" fontId="13" fillId="8" borderId="34" xfId="0" applyNumberFormat="1" applyFont="1" applyFill="1" applyBorder="1" applyAlignment="1">
      <alignment vertical="center"/>
    </xf>
    <xf numFmtId="49" fontId="15" fillId="8" borderId="35" xfId="0" applyNumberFormat="1" applyFont="1" applyFill="1" applyBorder="1" applyAlignment="1"/>
    <xf numFmtId="49" fontId="13" fillId="2" borderId="36" xfId="0" applyNumberFormat="1" applyFont="1" applyFill="1" applyBorder="1" applyAlignment="1">
      <alignment vertical="center"/>
    </xf>
    <xf numFmtId="9" fontId="15" fillId="2" borderId="37" xfId="0" applyNumberFormat="1" applyFont="1" applyFill="1" applyBorder="1" applyAlignment="1"/>
    <xf numFmtId="49" fontId="13" fillId="8" borderId="38" xfId="0" applyNumberFormat="1" applyFont="1" applyFill="1" applyBorder="1" applyAlignment="1">
      <alignment vertical="center"/>
    </xf>
    <xf numFmtId="166" fontId="13" fillId="8" borderId="39" xfId="0" applyNumberFormat="1" applyFont="1" applyFill="1" applyBorder="1" applyAlignment="1">
      <alignment vertical="center"/>
    </xf>
    <xf numFmtId="9" fontId="13" fillId="8" borderId="40" xfId="0" applyNumberFormat="1" applyFont="1" applyFill="1" applyBorder="1" applyAlignment="1">
      <alignment vertical="center"/>
    </xf>
    <xf numFmtId="0" fontId="15" fillId="9" borderId="43" xfId="0" applyFont="1" applyFill="1" applyBorder="1" applyAlignment="1"/>
    <xf numFmtId="0" fontId="15" fillId="2" borderId="22" xfId="0" applyFont="1" applyFill="1" applyBorder="1" applyAlignment="1">
      <alignment vertical="center"/>
    </xf>
    <xf numFmtId="49" fontId="15" fillId="2" borderId="22" xfId="0" applyNumberFormat="1" applyFont="1" applyFill="1" applyBorder="1" applyAlignment="1">
      <alignment vertical="center"/>
    </xf>
    <xf numFmtId="49" fontId="13" fillId="2" borderId="44" xfId="0" applyNumberFormat="1" applyFont="1" applyFill="1" applyBorder="1" applyAlignment="1">
      <alignment vertical="center"/>
    </xf>
    <xf numFmtId="0" fontId="15" fillId="2" borderId="45" xfId="0" applyFont="1" applyFill="1" applyBorder="1" applyAlignment="1"/>
    <xf numFmtId="0" fontId="15" fillId="2" borderId="46" xfId="0" applyFont="1" applyFill="1" applyBorder="1" applyAlignment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 applyAlignment="1"/>
    <xf numFmtId="49" fontId="15" fillId="2" borderId="49" xfId="0" applyNumberFormat="1" applyFont="1" applyFill="1" applyBorder="1" applyAlignment="1">
      <alignment vertical="center"/>
    </xf>
    <xf numFmtId="0" fontId="15" fillId="2" borderId="50" xfId="0" applyFont="1" applyFill="1" applyBorder="1" applyAlignment="1"/>
    <xf numFmtId="0" fontId="15" fillId="2" borderId="51" xfId="0" applyFont="1" applyFill="1" applyBorder="1" applyAlignment="1"/>
    <xf numFmtId="0" fontId="13" fillId="7" borderId="22" xfId="0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49" fontId="18" fillId="9" borderId="22" xfId="0" applyNumberFormat="1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0" fontId="10" fillId="9" borderId="52" xfId="0" applyFont="1" applyFill="1" applyBorder="1" applyAlignment="1">
      <alignment vertical="center"/>
    </xf>
    <xf numFmtId="49" fontId="13" fillId="8" borderId="53" xfId="0" applyNumberFormat="1" applyFont="1" applyFill="1" applyBorder="1" applyAlignment="1">
      <alignment vertical="center"/>
    </xf>
    <xf numFmtId="0" fontId="13" fillId="8" borderId="54" xfId="0" applyNumberFormat="1" applyFont="1" applyFill="1" applyBorder="1" applyAlignment="1">
      <alignment vertical="center"/>
    </xf>
    <xf numFmtId="0" fontId="13" fillId="8" borderId="55" xfId="0" applyNumberFormat="1" applyFont="1" applyFill="1" applyBorder="1" applyAlignment="1">
      <alignment vertical="center"/>
    </xf>
    <xf numFmtId="166" fontId="13" fillId="8" borderId="40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0" fontId="4" fillId="2" borderId="6" xfId="0" applyFont="1" applyFill="1" applyBorder="1" applyAlignment="1"/>
    <xf numFmtId="0" fontId="4" fillId="2" borderId="6" xfId="0" applyFont="1" applyFill="1" applyBorder="1" applyAlignment="1"/>
    <xf numFmtId="0" fontId="4" fillId="10" borderId="56" xfId="0" applyFont="1" applyFill="1" applyBorder="1" applyAlignment="1">
      <alignment horizontal="center"/>
    </xf>
    <xf numFmtId="0" fontId="4" fillId="10" borderId="56" xfId="0" applyFont="1" applyFill="1" applyBorder="1" applyAlignment="1"/>
    <xf numFmtId="3" fontId="4" fillId="10" borderId="56" xfId="0" applyNumberFormat="1" applyFont="1" applyFill="1" applyBorder="1" applyAlignment="1"/>
    <xf numFmtId="49" fontId="1" fillId="3" borderId="58" xfId="0" applyNumberFormat="1" applyFont="1" applyFill="1" applyBorder="1" applyAlignment="1">
      <alignment horizontal="center" vertical="center"/>
    </xf>
    <xf numFmtId="49" fontId="1" fillId="3" borderId="58" xfId="0" applyNumberFormat="1" applyFont="1" applyFill="1" applyBorder="1" applyAlignment="1">
      <alignment horizontal="center" vertical="center" wrapText="1"/>
    </xf>
    <xf numFmtId="49" fontId="4" fillId="2" borderId="59" xfId="0" applyNumberFormat="1" applyFont="1" applyFill="1" applyBorder="1" applyAlignment="1">
      <alignment wrapText="1"/>
    </xf>
    <xf numFmtId="49" fontId="4" fillId="2" borderId="59" xfId="0" applyNumberFormat="1" applyFont="1" applyFill="1" applyBorder="1" applyAlignment="1">
      <alignment horizontal="center"/>
    </xf>
    <xf numFmtId="3" fontId="4" fillId="2" borderId="59" xfId="0" applyNumberFormat="1" applyFont="1" applyFill="1" applyBorder="1" applyAlignment="1"/>
    <xf numFmtId="49" fontId="4" fillId="2" borderId="59" xfId="0" applyNumberFormat="1" applyFont="1" applyFill="1" applyBorder="1" applyAlignment="1">
      <alignment horizontal="center" wrapText="1"/>
    </xf>
    <xf numFmtId="49" fontId="19" fillId="10" borderId="57" xfId="0" applyNumberFormat="1" applyFont="1" applyFill="1" applyBorder="1" applyAlignment="1">
      <alignment horizontal="center" vertical="center"/>
    </xf>
    <xf numFmtId="49" fontId="19" fillId="10" borderId="57" xfId="0" applyNumberFormat="1" applyFont="1" applyFill="1" applyBorder="1" applyAlignment="1">
      <alignment horizontal="left" vertical="top"/>
    </xf>
    <xf numFmtId="49" fontId="19" fillId="10" borderId="57" xfId="0" applyNumberFormat="1" applyFont="1" applyFill="1" applyBorder="1" applyAlignment="1">
      <alignment horizontal="center" vertical="center" wrapText="1"/>
    </xf>
    <xf numFmtId="49" fontId="1" fillId="3" borderId="32" xfId="0" applyNumberFormat="1" applyFont="1" applyFill="1" applyBorder="1" applyAlignment="1">
      <alignment horizontal="center" vertical="center" wrapText="1"/>
    </xf>
    <xf numFmtId="1" fontId="4" fillId="2" borderId="59" xfId="0" applyNumberFormat="1" applyFont="1" applyFill="1" applyBorder="1" applyAlignment="1"/>
    <xf numFmtId="49" fontId="1" fillId="3" borderId="32" xfId="0" applyNumberFormat="1" applyFont="1" applyFill="1" applyBorder="1" applyAlignment="1">
      <alignment horizontal="center" vertical="center"/>
    </xf>
    <xf numFmtId="3" fontId="4" fillId="2" borderId="57" xfId="0" applyNumberFormat="1" applyFont="1" applyFill="1" applyBorder="1" applyAlignment="1"/>
    <xf numFmtId="1" fontId="4" fillId="2" borderId="57" xfId="0" applyNumberFormat="1" applyFont="1" applyFill="1" applyBorder="1" applyAlignment="1"/>
    <xf numFmtId="0" fontId="20" fillId="0" borderId="57" xfId="0" applyFont="1" applyFill="1" applyBorder="1"/>
    <xf numFmtId="0" fontId="19" fillId="0" borderId="57" xfId="0" applyFont="1" applyFill="1" applyBorder="1" applyAlignment="1">
      <alignment wrapText="1"/>
    </xf>
    <xf numFmtId="0" fontId="19" fillId="0" borderId="57" xfId="0" applyFont="1" applyFill="1" applyBorder="1"/>
    <xf numFmtId="0" fontId="19" fillId="0" borderId="57" xfId="0" applyFont="1" applyFill="1" applyBorder="1" applyAlignment="1">
      <alignment horizontal="left"/>
    </xf>
    <xf numFmtId="0" fontId="19" fillId="0" borderId="57" xfId="0" applyFont="1" applyFill="1" applyBorder="1" applyAlignment="1">
      <alignment horizontal="left" wrapText="1"/>
    </xf>
    <xf numFmtId="49" fontId="4" fillId="2" borderId="6" xfId="0" applyNumberFormat="1" applyFont="1" applyFill="1" applyBorder="1" applyAlignment="1">
      <alignment horizontal="left"/>
    </xf>
    <xf numFmtId="49" fontId="18" fillId="9" borderId="41" xfId="0" applyNumberFormat="1" applyFont="1" applyFill="1" applyBorder="1" applyAlignment="1">
      <alignment vertical="center"/>
    </xf>
    <xf numFmtId="0" fontId="13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647700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7"/>
  <sheetViews>
    <sheetView showGridLines="0" tabSelected="1" workbookViewId="0">
      <selection activeCell="E96" sqref="E96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9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7" t="s">
        <v>102</v>
      </c>
      <c r="D9" s="8"/>
      <c r="E9" s="164" t="s">
        <v>75</v>
      </c>
      <c r="F9" s="165"/>
      <c r="G9" s="9">
        <v>45000</v>
      </c>
    </row>
    <row r="10" spans="1:7" ht="38.25" customHeight="1" x14ac:dyDescent="0.25">
      <c r="A10" s="5"/>
      <c r="B10" s="10" t="s">
        <v>1</v>
      </c>
      <c r="C10" s="11" t="s">
        <v>103</v>
      </c>
      <c r="D10" s="12"/>
      <c r="E10" s="162" t="s">
        <v>2</v>
      </c>
      <c r="F10" s="163"/>
      <c r="G10" s="14" t="s">
        <v>79</v>
      </c>
    </row>
    <row r="11" spans="1:7" ht="18" customHeight="1" x14ac:dyDescent="0.25">
      <c r="A11" s="5"/>
      <c r="B11" s="10" t="s">
        <v>3</v>
      </c>
      <c r="C11" s="14" t="s">
        <v>81</v>
      </c>
      <c r="D11" s="12"/>
      <c r="E11" s="162" t="s">
        <v>76</v>
      </c>
      <c r="F11" s="163"/>
      <c r="G11" s="15">
        <v>400</v>
      </c>
    </row>
    <row r="12" spans="1:7" ht="11.25" customHeight="1" x14ac:dyDescent="0.25">
      <c r="A12" s="5"/>
      <c r="B12" s="10" t="s">
        <v>4</v>
      </c>
      <c r="C12" s="16" t="s">
        <v>68</v>
      </c>
      <c r="D12" s="12"/>
      <c r="E12" s="17" t="s">
        <v>5</v>
      </c>
      <c r="F12" s="18"/>
      <c r="G12" s="19">
        <f>(G9*G11)</f>
        <v>18000000</v>
      </c>
    </row>
    <row r="13" spans="1:7" ht="11.25" customHeight="1" x14ac:dyDescent="0.25">
      <c r="A13" s="5"/>
      <c r="B13" s="10" t="s">
        <v>6</v>
      </c>
      <c r="C13" s="14" t="s">
        <v>69</v>
      </c>
      <c r="D13" s="12"/>
      <c r="E13" s="162" t="s">
        <v>7</v>
      </c>
      <c r="F13" s="163"/>
      <c r="G13" s="14" t="s">
        <v>63</v>
      </c>
    </row>
    <row r="14" spans="1:7" ht="13.5" customHeight="1" x14ac:dyDescent="0.25">
      <c r="A14" s="5"/>
      <c r="B14" s="10" t="s">
        <v>8</v>
      </c>
      <c r="C14" s="14" t="s">
        <v>104</v>
      </c>
      <c r="D14" s="12"/>
      <c r="E14" s="162" t="s">
        <v>9</v>
      </c>
      <c r="F14" s="163"/>
      <c r="G14" s="14" t="s">
        <v>70</v>
      </c>
    </row>
    <row r="15" spans="1:7" ht="25.5" customHeight="1" x14ac:dyDescent="0.25">
      <c r="A15" s="5"/>
      <c r="B15" s="10" t="s">
        <v>10</v>
      </c>
      <c r="C15" s="20">
        <v>44137</v>
      </c>
      <c r="D15" s="12"/>
      <c r="E15" s="166" t="s">
        <v>11</v>
      </c>
      <c r="F15" s="167"/>
      <c r="G15" s="16" t="s">
        <v>64</v>
      </c>
    </row>
    <row r="16" spans="1:7" ht="12" customHeight="1" x14ac:dyDescent="0.25">
      <c r="A16" s="2"/>
      <c r="B16" s="21"/>
      <c r="C16" s="22"/>
      <c r="D16" s="23"/>
      <c r="E16" s="24"/>
      <c r="F16" s="24"/>
      <c r="G16" s="25"/>
    </row>
    <row r="17" spans="1:7" ht="12" customHeight="1" x14ac:dyDescent="0.25">
      <c r="A17" s="26"/>
      <c r="B17" s="168" t="s">
        <v>12</v>
      </c>
      <c r="C17" s="169"/>
      <c r="D17" s="169"/>
      <c r="E17" s="169"/>
      <c r="F17" s="169"/>
      <c r="G17" s="169"/>
    </row>
    <row r="18" spans="1:7" ht="12" customHeight="1" x14ac:dyDescent="0.25">
      <c r="A18" s="2"/>
      <c r="B18" s="27"/>
      <c r="C18" s="28"/>
      <c r="D18" s="28"/>
      <c r="E18" s="28"/>
      <c r="F18" s="29"/>
      <c r="G18" s="29"/>
    </row>
    <row r="19" spans="1:7" ht="12" customHeight="1" x14ac:dyDescent="0.25">
      <c r="A19" s="5"/>
      <c r="B19" s="30" t="s">
        <v>13</v>
      </c>
      <c r="C19" s="31"/>
      <c r="D19" s="32"/>
      <c r="E19" s="32"/>
      <c r="F19" s="32"/>
      <c r="G19" s="32"/>
    </row>
    <row r="20" spans="1:7" ht="24" customHeight="1" x14ac:dyDescent="0.25">
      <c r="A20" s="26"/>
      <c r="B20" s="33" t="s">
        <v>14</v>
      </c>
      <c r="C20" s="33" t="s">
        <v>15</v>
      </c>
      <c r="D20" s="33" t="s">
        <v>16</v>
      </c>
      <c r="E20" s="33" t="s">
        <v>17</v>
      </c>
      <c r="F20" s="33" t="s">
        <v>18</v>
      </c>
      <c r="G20" s="33" t="s">
        <v>19</v>
      </c>
    </row>
    <row r="21" spans="1:7" ht="12.75" customHeight="1" x14ac:dyDescent="0.25">
      <c r="A21" s="26"/>
      <c r="B21" s="156" t="s">
        <v>90</v>
      </c>
      <c r="C21" s="34" t="s">
        <v>20</v>
      </c>
      <c r="D21" s="35">
        <v>2</v>
      </c>
      <c r="E21" s="157" t="s">
        <v>88</v>
      </c>
      <c r="F21" s="19">
        <v>18000</v>
      </c>
      <c r="G21" s="19">
        <f t="shared" ref="G21:G29" si="0">(D21*F21)</f>
        <v>36000</v>
      </c>
    </row>
    <row r="22" spans="1:7" ht="12.75" customHeight="1" x14ac:dyDescent="0.25">
      <c r="A22" s="26"/>
      <c r="B22" s="156" t="s">
        <v>65</v>
      </c>
      <c r="C22" s="34" t="s">
        <v>20</v>
      </c>
      <c r="D22" s="35">
        <v>4</v>
      </c>
      <c r="E22" s="157" t="s">
        <v>88</v>
      </c>
      <c r="F22" s="19">
        <v>18000</v>
      </c>
      <c r="G22" s="19">
        <f t="shared" si="0"/>
        <v>72000</v>
      </c>
    </row>
    <row r="23" spans="1:7" ht="12.75" customHeight="1" x14ac:dyDescent="0.25">
      <c r="A23" s="26"/>
      <c r="B23" s="156" t="s">
        <v>91</v>
      </c>
      <c r="C23" s="34" t="s">
        <v>20</v>
      </c>
      <c r="D23" s="35">
        <v>8</v>
      </c>
      <c r="E23" s="157" t="s">
        <v>106</v>
      </c>
      <c r="F23" s="19">
        <v>18000</v>
      </c>
      <c r="G23" s="19">
        <f t="shared" si="0"/>
        <v>144000</v>
      </c>
    </row>
    <row r="24" spans="1:7" ht="12.75" customHeight="1" x14ac:dyDescent="0.25">
      <c r="A24" s="26"/>
      <c r="B24" s="156" t="s">
        <v>92</v>
      </c>
      <c r="C24" s="34" t="s">
        <v>20</v>
      </c>
      <c r="D24" s="35">
        <v>1</v>
      </c>
      <c r="E24" s="157" t="s">
        <v>97</v>
      </c>
      <c r="F24" s="19">
        <v>18000</v>
      </c>
      <c r="G24" s="19">
        <f t="shared" si="0"/>
        <v>18000</v>
      </c>
    </row>
    <row r="25" spans="1:7" ht="12.75" customHeight="1" x14ac:dyDescent="0.25">
      <c r="A25" s="26"/>
      <c r="B25" s="156" t="s">
        <v>93</v>
      </c>
      <c r="C25" s="34" t="s">
        <v>20</v>
      </c>
      <c r="D25" s="35">
        <v>7</v>
      </c>
      <c r="E25" s="157" t="s">
        <v>82</v>
      </c>
      <c r="F25" s="19">
        <v>18000</v>
      </c>
      <c r="G25" s="19">
        <f t="shared" si="0"/>
        <v>126000</v>
      </c>
    </row>
    <row r="26" spans="1:7" ht="12.75" customHeight="1" x14ac:dyDescent="0.25">
      <c r="A26" s="26"/>
      <c r="B26" s="156" t="s">
        <v>105</v>
      </c>
      <c r="C26" s="34" t="s">
        <v>20</v>
      </c>
      <c r="D26" s="35">
        <v>4</v>
      </c>
      <c r="E26" s="157" t="s">
        <v>73</v>
      </c>
      <c r="F26" s="19">
        <v>18000</v>
      </c>
      <c r="G26" s="19">
        <f t="shared" si="0"/>
        <v>72000</v>
      </c>
    </row>
    <row r="27" spans="1:7" ht="12.75" customHeight="1" x14ac:dyDescent="0.25">
      <c r="A27" s="26"/>
      <c r="B27" s="156" t="s">
        <v>94</v>
      </c>
      <c r="C27" s="34" t="s">
        <v>20</v>
      </c>
      <c r="D27" s="35">
        <v>8</v>
      </c>
      <c r="E27" s="157" t="s">
        <v>98</v>
      </c>
      <c r="F27" s="19">
        <v>18000</v>
      </c>
      <c r="G27" s="19">
        <f t="shared" si="0"/>
        <v>144000</v>
      </c>
    </row>
    <row r="28" spans="1:7" ht="12.75" customHeight="1" x14ac:dyDescent="0.25">
      <c r="A28" s="26"/>
      <c r="B28" s="156" t="s">
        <v>95</v>
      </c>
      <c r="C28" s="34" t="s">
        <v>20</v>
      </c>
      <c r="D28" s="35">
        <v>4</v>
      </c>
      <c r="E28" s="157" t="s">
        <v>99</v>
      </c>
      <c r="F28" s="19">
        <v>18000</v>
      </c>
      <c r="G28" s="19">
        <f t="shared" si="0"/>
        <v>72000</v>
      </c>
    </row>
    <row r="29" spans="1:7" ht="12.75" customHeight="1" x14ac:dyDescent="0.25">
      <c r="A29" s="26"/>
      <c r="B29" s="156" t="s">
        <v>96</v>
      </c>
      <c r="C29" s="34" t="s">
        <v>20</v>
      </c>
      <c r="D29" s="35">
        <v>30</v>
      </c>
      <c r="E29" s="157" t="s">
        <v>99</v>
      </c>
      <c r="F29" s="19">
        <v>18000</v>
      </c>
      <c r="G29" s="19">
        <f t="shared" si="0"/>
        <v>540000</v>
      </c>
    </row>
    <row r="30" spans="1:7" ht="12.75" customHeight="1" x14ac:dyDescent="0.25">
      <c r="A30" s="26"/>
      <c r="B30" s="36" t="s">
        <v>21</v>
      </c>
      <c r="C30" s="37"/>
      <c r="D30" s="37"/>
      <c r="E30" s="37"/>
      <c r="F30" s="38"/>
      <c r="G30" s="39">
        <f>SUM(G21:G29)</f>
        <v>1224000</v>
      </c>
    </row>
    <row r="31" spans="1:7" ht="12" customHeight="1" x14ac:dyDescent="0.25">
      <c r="A31" s="2"/>
      <c r="B31" s="27"/>
      <c r="C31" s="29"/>
      <c r="D31" s="29"/>
      <c r="E31" s="29"/>
      <c r="F31" s="40"/>
      <c r="G31" s="40"/>
    </row>
    <row r="32" spans="1:7" ht="12" customHeight="1" x14ac:dyDescent="0.25">
      <c r="A32" s="5"/>
      <c r="B32" s="41" t="s">
        <v>22</v>
      </c>
      <c r="C32" s="42"/>
      <c r="D32" s="43"/>
      <c r="E32" s="43"/>
      <c r="F32" s="44"/>
      <c r="G32" s="44"/>
    </row>
    <row r="33" spans="1:11" ht="24" customHeight="1" x14ac:dyDescent="0.25">
      <c r="A33" s="5"/>
      <c r="B33" s="45" t="s">
        <v>14</v>
      </c>
      <c r="C33" s="46" t="s">
        <v>15</v>
      </c>
      <c r="D33" s="46" t="s">
        <v>16</v>
      </c>
      <c r="E33" s="45" t="s">
        <v>17</v>
      </c>
      <c r="F33" s="46" t="s">
        <v>18</v>
      </c>
      <c r="G33" s="45" t="s">
        <v>19</v>
      </c>
    </row>
    <row r="34" spans="1:11" ht="12" customHeight="1" x14ac:dyDescent="0.25">
      <c r="A34" s="5"/>
      <c r="B34" s="47"/>
      <c r="C34" s="48"/>
      <c r="D34" s="48"/>
      <c r="E34" s="48"/>
      <c r="F34" s="47"/>
      <c r="G34" s="47"/>
    </row>
    <row r="35" spans="1:11" ht="12" customHeight="1" x14ac:dyDescent="0.25">
      <c r="A35" s="5"/>
      <c r="B35" s="49" t="s">
        <v>23</v>
      </c>
      <c r="C35" s="50"/>
      <c r="D35" s="50"/>
      <c r="E35" s="50"/>
      <c r="F35" s="51"/>
      <c r="G35" s="51"/>
    </row>
    <row r="36" spans="1:11" ht="12" customHeight="1" x14ac:dyDescent="0.25">
      <c r="A36" s="2"/>
      <c r="B36" s="52"/>
      <c r="C36" s="53"/>
      <c r="D36" s="53"/>
      <c r="E36" s="53"/>
      <c r="F36" s="54"/>
      <c r="G36" s="54"/>
    </row>
    <row r="37" spans="1:11" ht="12" customHeight="1" x14ac:dyDescent="0.25">
      <c r="A37" s="5"/>
      <c r="B37" s="41" t="s">
        <v>24</v>
      </c>
      <c r="C37" s="42"/>
      <c r="D37" s="43"/>
      <c r="E37" s="43"/>
      <c r="F37" s="44"/>
      <c r="G37" s="44"/>
    </row>
    <row r="38" spans="1:11" ht="24" customHeight="1" x14ac:dyDescent="0.25">
      <c r="A38" s="5"/>
      <c r="B38" s="55" t="s">
        <v>14</v>
      </c>
      <c r="C38" s="55" t="s">
        <v>15</v>
      </c>
      <c r="D38" s="55" t="s">
        <v>16</v>
      </c>
      <c r="E38" s="55" t="s">
        <v>17</v>
      </c>
      <c r="F38" s="56" t="s">
        <v>18</v>
      </c>
      <c r="G38" s="55" t="s">
        <v>19</v>
      </c>
    </row>
    <row r="39" spans="1:11" ht="12.75" customHeight="1" x14ac:dyDescent="0.25">
      <c r="A39" s="26"/>
      <c r="B39" s="13" t="s">
        <v>114</v>
      </c>
      <c r="C39" s="34" t="s">
        <v>115</v>
      </c>
      <c r="D39" s="35">
        <v>2</v>
      </c>
      <c r="E39" s="16" t="s">
        <v>71</v>
      </c>
      <c r="F39" s="19">
        <v>150000</v>
      </c>
      <c r="G39" s="19">
        <f t="shared" ref="G39" si="1">(D39*F39)</f>
        <v>300000</v>
      </c>
    </row>
    <row r="40" spans="1:11" ht="12.75" customHeight="1" x14ac:dyDescent="0.25">
      <c r="A40" s="5"/>
      <c r="B40" s="57" t="s">
        <v>25</v>
      </c>
      <c r="C40" s="58"/>
      <c r="D40" s="58"/>
      <c r="E40" s="58"/>
      <c r="F40" s="59"/>
      <c r="G40" s="60">
        <f>SUM(G39:G39)</f>
        <v>300000</v>
      </c>
    </row>
    <row r="41" spans="1:11" ht="12" customHeight="1" x14ac:dyDescent="0.25">
      <c r="A41" s="2"/>
      <c r="B41" s="52"/>
      <c r="C41" s="53"/>
      <c r="D41" s="53"/>
      <c r="E41" s="53"/>
      <c r="F41" s="54"/>
      <c r="G41" s="54"/>
    </row>
    <row r="42" spans="1:11" ht="12" customHeight="1" x14ac:dyDescent="0.25">
      <c r="A42" s="5"/>
      <c r="B42" s="41" t="s">
        <v>26</v>
      </c>
      <c r="C42" s="42"/>
      <c r="D42" s="43"/>
      <c r="E42" s="43"/>
      <c r="F42" s="44"/>
      <c r="G42" s="44"/>
    </row>
    <row r="43" spans="1:11" ht="24" customHeight="1" x14ac:dyDescent="0.25">
      <c r="A43" s="5"/>
      <c r="B43" s="56" t="s">
        <v>27</v>
      </c>
      <c r="C43" s="56" t="s">
        <v>28</v>
      </c>
      <c r="D43" s="56" t="s">
        <v>29</v>
      </c>
      <c r="E43" s="56" t="s">
        <v>17</v>
      </c>
      <c r="F43" s="56" t="s">
        <v>18</v>
      </c>
      <c r="G43" s="56" t="s">
        <v>19</v>
      </c>
      <c r="K43" s="134"/>
    </row>
    <row r="44" spans="1:11" ht="12.75" customHeight="1" x14ac:dyDescent="0.25">
      <c r="A44" s="26"/>
      <c r="B44" s="61" t="s">
        <v>30</v>
      </c>
      <c r="C44" s="62"/>
      <c r="D44" s="62"/>
      <c r="E44" s="62"/>
      <c r="F44" s="62"/>
      <c r="G44" s="62"/>
      <c r="K44" s="134"/>
    </row>
    <row r="45" spans="1:11" ht="12.75" customHeight="1" x14ac:dyDescent="0.25">
      <c r="A45" s="26"/>
      <c r="B45" s="17" t="s">
        <v>113</v>
      </c>
      <c r="C45" s="63" t="s">
        <v>100</v>
      </c>
      <c r="D45" s="64">
        <v>20</v>
      </c>
      <c r="E45" s="159" t="s">
        <v>71</v>
      </c>
      <c r="F45" s="65">
        <v>119000</v>
      </c>
      <c r="G45" s="65">
        <f>(D45*F45)</f>
        <v>2380000</v>
      </c>
    </row>
    <row r="46" spans="1:11" ht="12.75" customHeight="1" x14ac:dyDescent="0.25">
      <c r="A46" s="26"/>
      <c r="B46" s="66" t="s">
        <v>31</v>
      </c>
      <c r="C46" s="67"/>
      <c r="D46" s="18"/>
      <c r="E46" s="67"/>
      <c r="F46" s="65"/>
      <c r="G46" s="65"/>
    </row>
    <row r="47" spans="1:11" ht="12.75" customHeight="1" x14ac:dyDescent="0.25">
      <c r="A47" s="26"/>
      <c r="B47" s="154" t="s">
        <v>83</v>
      </c>
      <c r="C47" s="67" t="s">
        <v>32</v>
      </c>
      <c r="D47" s="135">
        <v>250</v>
      </c>
      <c r="E47" s="157" t="s">
        <v>86</v>
      </c>
      <c r="F47" s="65">
        <v>800</v>
      </c>
      <c r="G47" s="65">
        <f t="shared" ref="G47:G59" si="2">(D47*F47)</f>
        <v>200000</v>
      </c>
    </row>
    <row r="48" spans="1:11" ht="12.75" customHeight="1" x14ac:dyDescent="0.25">
      <c r="A48" s="26"/>
      <c r="B48" s="154" t="s">
        <v>66</v>
      </c>
      <c r="C48" s="67" t="s">
        <v>32</v>
      </c>
      <c r="D48" s="135">
        <v>250</v>
      </c>
      <c r="E48" s="158" t="s">
        <v>87</v>
      </c>
      <c r="F48" s="65">
        <v>480</v>
      </c>
      <c r="G48" s="65">
        <f t="shared" si="2"/>
        <v>120000</v>
      </c>
    </row>
    <row r="49" spans="1:7" ht="12.75" customHeight="1" x14ac:dyDescent="0.25">
      <c r="A49" s="26"/>
      <c r="B49" s="154" t="s">
        <v>84</v>
      </c>
      <c r="C49" s="67" t="s">
        <v>32</v>
      </c>
      <c r="D49" s="135">
        <v>200</v>
      </c>
      <c r="E49" s="157" t="s">
        <v>88</v>
      </c>
      <c r="F49" s="65">
        <v>520</v>
      </c>
      <c r="G49" s="65">
        <f t="shared" si="2"/>
        <v>104000</v>
      </c>
    </row>
    <row r="50" spans="1:7" ht="12.75" customHeight="1" x14ac:dyDescent="0.25">
      <c r="A50" s="26"/>
      <c r="B50" s="154" t="s">
        <v>107</v>
      </c>
      <c r="C50" s="67" t="s">
        <v>32</v>
      </c>
      <c r="D50" s="136">
        <v>100</v>
      </c>
      <c r="E50" s="157" t="s">
        <v>71</v>
      </c>
      <c r="F50" s="65">
        <v>1480</v>
      </c>
      <c r="G50" s="65">
        <f t="shared" si="2"/>
        <v>148000</v>
      </c>
    </row>
    <row r="51" spans="1:7" ht="12.75" customHeight="1" x14ac:dyDescent="0.25">
      <c r="A51" s="26"/>
      <c r="B51" s="155" t="s">
        <v>85</v>
      </c>
      <c r="C51" s="63" t="s">
        <v>32</v>
      </c>
      <c r="D51" s="64">
        <v>12000</v>
      </c>
      <c r="E51" s="157" t="s">
        <v>88</v>
      </c>
      <c r="F51" s="65">
        <v>55</v>
      </c>
      <c r="G51" s="65">
        <f t="shared" si="2"/>
        <v>660000</v>
      </c>
    </row>
    <row r="52" spans="1:7" ht="12.75" customHeight="1" x14ac:dyDescent="0.25">
      <c r="A52" s="26"/>
      <c r="B52" s="66" t="s">
        <v>34</v>
      </c>
      <c r="C52" s="67"/>
      <c r="D52" s="18"/>
      <c r="E52" s="67"/>
      <c r="F52" s="65"/>
      <c r="G52" s="65"/>
    </row>
    <row r="53" spans="1:7" ht="12.75" customHeight="1" x14ac:dyDescent="0.25">
      <c r="A53" s="26"/>
      <c r="B53" s="155" t="s">
        <v>72</v>
      </c>
      <c r="C53" s="137" t="s">
        <v>32</v>
      </c>
      <c r="D53" s="138">
        <v>2</v>
      </c>
      <c r="E53" s="157" t="s">
        <v>98</v>
      </c>
      <c r="F53" s="139">
        <v>19000</v>
      </c>
      <c r="G53" s="65">
        <f t="shared" si="2"/>
        <v>38000</v>
      </c>
    </row>
    <row r="54" spans="1:7" ht="12.75" customHeight="1" x14ac:dyDescent="0.25">
      <c r="A54" s="26"/>
      <c r="B54" s="155" t="s">
        <v>67</v>
      </c>
      <c r="C54" s="137" t="s">
        <v>33</v>
      </c>
      <c r="D54" s="138">
        <v>5</v>
      </c>
      <c r="E54" s="157" t="s">
        <v>98</v>
      </c>
      <c r="F54" s="139">
        <v>5600</v>
      </c>
      <c r="G54" s="65">
        <f t="shared" si="2"/>
        <v>28000</v>
      </c>
    </row>
    <row r="55" spans="1:7" ht="12.75" customHeight="1" x14ac:dyDescent="0.25">
      <c r="A55" s="26"/>
      <c r="B55" s="155" t="s">
        <v>89</v>
      </c>
      <c r="C55" s="137" t="s">
        <v>33</v>
      </c>
      <c r="D55" s="138">
        <v>10</v>
      </c>
      <c r="E55" s="157" t="s">
        <v>98</v>
      </c>
      <c r="F55" s="139">
        <v>21500</v>
      </c>
      <c r="G55" s="65">
        <f t="shared" si="2"/>
        <v>215000</v>
      </c>
    </row>
    <row r="56" spans="1:7" ht="12.75" customHeight="1" x14ac:dyDescent="0.25">
      <c r="A56" s="26"/>
      <c r="B56" s="155" t="s">
        <v>108</v>
      </c>
      <c r="C56" s="137" t="s">
        <v>33</v>
      </c>
      <c r="D56" s="138">
        <v>1</v>
      </c>
      <c r="E56" s="157" t="s">
        <v>98</v>
      </c>
      <c r="F56" s="139">
        <v>18600</v>
      </c>
      <c r="G56" s="65">
        <f t="shared" si="2"/>
        <v>18600</v>
      </c>
    </row>
    <row r="57" spans="1:7" ht="12.75" customHeight="1" x14ac:dyDescent="0.25">
      <c r="A57" s="26"/>
      <c r="B57" s="155" t="s">
        <v>109</v>
      </c>
      <c r="C57" s="137" t="s">
        <v>33</v>
      </c>
      <c r="D57" s="138">
        <v>1</v>
      </c>
      <c r="E57" s="157" t="s">
        <v>98</v>
      </c>
      <c r="F57" s="139">
        <v>39000</v>
      </c>
      <c r="G57" s="65">
        <f t="shared" si="2"/>
        <v>39000</v>
      </c>
    </row>
    <row r="58" spans="1:7" ht="12.75" customHeight="1" x14ac:dyDescent="0.25">
      <c r="A58" s="26"/>
      <c r="B58" s="155" t="s">
        <v>110</v>
      </c>
      <c r="C58" s="137" t="s">
        <v>32</v>
      </c>
      <c r="D58" s="138">
        <v>0.6</v>
      </c>
      <c r="E58" s="157" t="s">
        <v>98</v>
      </c>
      <c r="F58" s="139">
        <v>16000</v>
      </c>
      <c r="G58" s="65">
        <f t="shared" si="2"/>
        <v>9600</v>
      </c>
    </row>
    <row r="59" spans="1:7" ht="12.75" customHeight="1" x14ac:dyDescent="0.25">
      <c r="A59" s="26"/>
      <c r="B59" s="155" t="s">
        <v>111</v>
      </c>
      <c r="C59" s="137" t="s">
        <v>33</v>
      </c>
      <c r="D59" s="138">
        <v>2</v>
      </c>
      <c r="E59" s="157" t="s">
        <v>82</v>
      </c>
      <c r="F59" s="139">
        <v>63000</v>
      </c>
      <c r="G59" s="65">
        <f t="shared" si="2"/>
        <v>126000</v>
      </c>
    </row>
    <row r="60" spans="1:7" ht="13.5" customHeight="1" x14ac:dyDescent="0.25">
      <c r="A60" s="5"/>
      <c r="B60" s="68" t="s">
        <v>35</v>
      </c>
      <c r="C60" s="69"/>
      <c r="D60" s="69"/>
      <c r="E60" s="69"/>
      <c r="F60" s="70"/>
      <c r="G60" s="71">
        <f>SUM(G44:G59)</f>
        <v>4086200</v>
      </c>
    </row>
    <row r="61" spans="1:7" ht="12" customHeight="1" x14ac:dyDescent="0.25">
      <c r="A61" s="2"/>
      <c r="B61" s="52"/>
      <c r="C61" s="53"/>
      <c r="D61" s="53"/>
      <c r="E61" s="72"/>
      <c r="F61" s="54"/>
      <c r="G61" s="54"/>
    </row>
    <row r="62" spans="1:7" ht="12" customHeight="1" x14ac:dyDescent="0.25">
      <c r="A62" s="5"/>
      <c r="B62" s="41" t="s">
        <v>36</v>
      </c>
      <c r="C62" s="42"/>
      <c r="D62" s="43"/>
      <c r="E62" s="43"/>
      <c r="F62" s="44"/>
      <c r="G62" s="44"/>
    </row>
    <row r="63" spans="1:7" ht="24" customHeight="1" x14ac:dyDescent="0.25">
      <c r="A63" s="5"/>
      <c r="B63" s="140" t="s">
        <v>37</v>
      </c>
      <c r="C63" s="141" t="s">
        <v>28</v>
      </c>
      <c r="D63" s="149" t="s">
        <v>29</v>
      </c>
      <c r="E63" s="140" t="s">
        <v>17</v>
      </c>
      <c r="F63" s="149" t="s">
        <v>18</v>
      </c>
      <c r="G63" s="151" t="s">
        <v>19</v>
      </c>
    </row>
    <row r="64" spans="1:7" ht="12.75" customHeight="1" x14ac:dyDescent="0.25">
      <c r="A64" s="90"/>
      <c r="B64" s="147" t="s">
        <v>112</v>
      </c>
      <c r="C64" s="148" t="s">
        <v>74</v>
      </c>
      <c r="D64" s="152">
        <v>3000</v>
      </c>
      <c r="E64" s="146" t="s">
        <v>101</v>
      </c>
      <c r="F64" s="153">
        <v>1000</v>
      </c>
      <c r="G64" s="144">
        <f t="shared" ref="G64:G65" si="3">(D64*F64)</f>
        <v>3000000</v>
      </c>
    </row>
    <row r="65" spans="1:7" ht="12.75" customHeight="1" x14ac:dyDescent="0.25">
      <c r="A65" s="26"/>
      <c r="B65" s="142" t="s">
        <v>80</v>
      </c>
      <c r="C65" s="143" t="s">
        <v>74</v>
      </c>
      <c r="D65" s="144">
        <v>5</v>
      </c>
      <c r="E65" s="145" t="s">
        <v>73</v>
      </c>
      <c r="F65" s="150">
        <v>159000</v>
      </c>
      <c r="G65" s="144">
        <f t="shared" si="3"/>
        <v>795000</v>
      </c>
    </row>
    <row r="66" spans="1:7" ht="13.5" customHeight="1" x14ac:dyDescent="0.25">
      <c r="A66" s="5"/>
      <c r="B66" s="73" t="s">
        <v>38</v>
      </c>
      <c r="C66" s="74"/>
      <c r="D66" s="74"/>
      <c r="E66" s="74"/>
      <c r="F66" s="75"/>
      <c r="G66" s="76">
        <f>SUM(G64:G65)</f>
        <v>3795000</v>
      </c>
    </row>
    <row r="67" spans="1:7" ht="12" customHeight="1" x14ac:dyDescent="0.25">
      <c r="A67" s="2"/>
      <c r="B67" s="93"/>
      <c r="C67" s="93"/>
      <c r="D67" s="93"/>
      <c r="E67" s="93"/>
      <c r="F67" s="94"/>
      <c r="G67" s="94"/>
    </row>
    <row r="68" spans="1:7" ht="12" customHeight="1" x14ac:dyDescent="0.25">
      <c r="A68" s="90"/>
      <c r="B68" s="95" t="s">
        <v>39</v>
      </c>
      <c r="C68" s="96"/>
      <c r="D68" s="96"/>
      <c r="E68" s="96"/>
      <c r="F68" s="96"/>
      <c r="G68" s="97">
        <f>G30+G40+G60+G66</f>
        <v>9405200</v>
      </c>
    </row>
    <row r="69" spans="1:7" ht="12" customHeight="1" x14ac:dyDescent="0.25">
      <c r="A69" s="90"/>
      <c r="B69" s="98" t="s">
        <v>40</v>
      </c>
      <c r="C69" s="78"/>
      <c r="D69" s="78"/>
      <c r="E69" s="78"/>
      <c r="F69" s="78"/>
      <c r="G69" s="99">
        <f>G68*0.05</f>
        <v>470260</v>
      </c>
    </row>
    <row r="70" spans="1:7" ht="12" customHeight="1" x14ac:dyDescent="0.25">
      <c r="A70" s="90"/>
      <c r="B70" s="100" t="s">
        <v>41</v>
      </c>
      <c r="C70" s="77"/>
      <c r="D70" s="77"/>
      <c r="E70" s="77"/>
      <c r="F70" s="77"/>
      <c r="G70" s="101">
        <f>G69+G68</f>
        <v>9875460</v>
      </c>
    </row>
    <row r="71" spans="1:7" ht="12" customHeight="1" x14ac:dyDescent="0.25">
      <c r="A71" s="90"/>
      <c r="B71" s="98" t="s">
        <v>42</v>
      </c>
      <c r="C71" s="78"/>
      <c r="D71" s="78"/>
      <c r="E71" s="78"/>
      <c r="F71" s="78"/>
      <c r="G71" s="99">
        <f>G12</f>
        <v>18000000</v>
      </c>
    </row>
    <row r="72" spans="1:7" ht="12" customHeight="1" x14ac:dyDescent="0.25">
      <c r="A72" s="90"/>
      <c r="B72" s="102" t="s">
        <v>43</v>
      </c>
      <c r="C72" s="103"/>
      <c r="D72" s="103"/>
      <c r="E72" s="103"/>
      <c r="F72" s="103"/>
      <c r="G72" s="104">
        <f>G71-G70</f>
        <v>8124540</v>
      </c>
    </row>
    <row r="73" spans="1:7" ht="12" customHeight="1" x14ac:dyDescent="0.25">
      <c r="A73" s="90"/>
      <c r="B73" s="91" t="s">
        <v>44</v>
      </c>
      <c r="C73" s="92"/>
      <c r="D73" s="92"/>
      <c r="E73" s="92"/>
      <c r="F73" s="92"/>
      <c r="G73" s="87"/>
    </row>
    <row r="74" spans="1:7" ht="12.75" customHeight="1" thickBot="1" x14ac:dyDescent="0.3">
      <c r="A74" s="90"/>
      <c r="B74" s="105"/>
      <c r="C74" s="92"/>
      <c r="D74" s="92"/>
      <c r="E74" s="92"/>
      <c r="F74" s="92"/>
      <c r="G74" s="87"/>
    </row>
    <row r="75" spans="1:7" ht="12" customHeight="1" x14ac:dyDescent="0.25">
      <c r="A75" s="90"/>
      <c r="B75" s="117" t="s">
        <v>45</v>
      </c>
      <c r="C75" s="118"/>
      <c r="D75" s="118"/>
      <c r="E75" s="118"/>
      <c r="F75" s="119"/>
      <c r="G75" s="87"/>
    </row>
    <row r="76" spans="1:7" ht="12" customHeight="1" x14ac:dyDescent="0.25">
      <c r="A76" s="90"/>
      <c r="B76" s="120" t="s">
        <v>46</v>
      </c>
      <c r="C76" s="89"/>
      <c r="D76" s="89"/>
      <c r="E76" s="89"/>
      <c r="F76" s="121"/>
      <c r="G76" s="87"/>
    </row>
    <row r="77" spans="1:7" ht="12" customHeight="1" x14ac:dyDescent="0.25">
      <c r="A77" s="90"/>
      <c r="B77" s="120" t="s">
        <v>47</v>
      </c>
      <c r="C77" s="89"/>
      <c r="D77" s="89"/>
      <c r="E77" s="89"/>
      <c r="F77" s="121"/>
      <c r="G77" s="87"/>
    </row>
    <row r="78" spans="1:7" ht="12" customHeight="1" x14ac:dyDescent="0.25">
      <c r="A78" s="90"/>
      <c r="B78" s="120" t="s">
        <v>48</v>
      </c>
      <c r="C78" s="89"/>
      <c r="D78" s="89"/>
      <c r="E78" s="89"/>
      <c r="F78" s="121"/>
      <c r="G78" s="87"/>
    </row>
    <row r="79" spans="1:7" ht="12" customHeight="1" x14ac:dyDescent="0.25">
      <c r="A79" s="90"/>
      <c r="B79" s="120" t="s">
        <v>49</v>
      </c>
      <c r="C79" s="89"/>
      <c r="D79" s="89"/>
      <c r="E79" s="89"/>
      <c r="F79" s="121"/>
      <c r="G79" s="87"/>
    </row>
    <row r="80" spans="1:7" ht="12" customHeight="1" x14ac:dyDescent="0.25">
      <c r="A80" s="90"/>
      <c r="B80" s="120" t="s">
        <v>50</v>
      </c>
      <c r="C80" s="89"/>
      <c r="D80" s="89"/>
      <c r="E80" s="89"/>
      <c r="F80" s="121"/>
      <c r="G80" s="87"/>
    </row>
    <row r="81" spans="1:7" ht="12.75" customHeight="1" thickBot="1" x14ac:dyDescent="0.3">
      <c r="A81" s="90"/>
      <c r="B81" s="122" t="s">
        <v>51</v>
      </c>
      <c r="C81" s="123"/>
      <c r="D81" s="123"/>
      <c r="E81" s="123"/>
      <c r="F81" s="124"/>
      <c r="G81" s="87"/>
    </row>
    <row r="82" spans="1:7" ht="12.75" customHeight="1" x14ac:dyDescent="0.25">
      <c r="A82" s="90"/>
      <c r="B82" s="115"/>
      <c r="C82" s="89"/>
      <c r="D82" s="89"/>
      <c r="E82" s="89"/>
      <c r="F82" s="89"/>
      <c r="G82" s="87"/>
    </row>
    <row r="83" spans="1:7" ht="15" customHeight="1" thickBot="1" x14ac:dyDescent="0.3">
      <c r="A83" s="90"/>
      <c r="B83" s="160" t="s">
        <v>52</v>
      </c>
      <c r="C83" s="161"/>
      <c r="D83" s="114"/>
      <c r="E83" s="80"/>
      <c r="F83" s="80"/>
      <c r="G83" s="87"/>
    </row>
    <row r="84" spans="1:7" ht="12" customHeight="1" x14ac:dyDescent="0.25">
      <c r="A84" s="90"/>
      <c r="B84" s="107" t="s">
        <v>37</v>
      </c>
      <c r="C84" s="81" t="s">
        <v>53</v>
      </c>
      <c r="D84" s="108" t="s">
        <v>54</v>
      </c>
      <c r="E84" s="80"/>
      <c r="F84" s="80"/>
      <c r="G84" s="87"/>
    </row>
    <row r="85" spans="1:7" ht="12" customHeight="1" x14ac:dyDescent="0.25">
      <c r="A85" s="90"/>
      <c r="B85" s="109" t="s">
        <v>55</v>
      </c>
      <c r="C85" s="82">
        <v>1224000</v>
      </c>
      <c r="D85" s="110">
        <f>(C85/C91)</f>
        <v>0.12394359351361861</v>
      </c>
      <c r="E85" s="80"/>
      <c r="F85" s="80"/>
      <c r="G85" s="87"/>
    </row>
    <row r="86" spans="1:7" ht="12" customHeight="1" x14ac:dyDescent="0.25">
      <c r="A86" s="90"/>
      <c r="B86" s="109" t="s">
        <v>56</v>
      </c>
      <c r="C86" s="83">
        <v>0</v>
      </c>
      <c r="D86" s="110">
        <v>0</v>
      </c>
      <c r="E86" s="80"/>
      <c r="F86" s="80"/>
      <c r="G86" s="87"/>
    </row>
    <row r="87" spans="1:7" ht="12" customHeight="1" x14ac:dyDescent="0.25">
      <c r="A87" s="90"/>
      <c r="B87" s="109" t="s">
        <v>57</v>
      </c>
      <c r="C87" s="82">
        <v>300000</v>
      </c>
      <c r="D87" s="110">
        <f>(C87/C91)</f>
        <v>3.0378331743533972E-2</v>
      </c>
      <c r="E87" s="80"/>
      <c r="F87" s="80"/>
      <c r="G87" s="87"/>
    </row>
    <row r="88" spans="1:7" ht="12" customHeight="1" x14ac:dyDescent="0.25">
      <c r="A88" s="90"/>
      <c r="B88" s="109" t="s">
        <v>27</v>
      </c>
      <c r="C88" s="82">
        <v>4086200</v>
      </c>
      <c r="D88" s="110">
        <f>(C88/C91)</f>
        <v>0.41377313056809506</v>
      </c>
      <c r="E88" s="80"/>
      <c r="F88" s="80"/>
      <c r="G88" s="87"/>
    </row>
    <row r="89" spans="1:7" ht="12" customHeight="1" x14ac:dyDescent="0.25">
      <c r="A89" s="90"/>
      <c r="B89" s="109" t="s">
        <v>58</v>
      </c>
      <c r="C89" s="84">
        <v>3795000</v>
      </c>
      <c r="D89" s="110">
        <f>(C89/C91)</f>
        <v>0.38428589655570472</v>
      </c>
      <c r="E89" s="86"/>
      <c r="F89" s="86"/>
      <c r="G89" s="87"/>
    </row>
    <row r="90" spans="1:7" ht="12" customHeight="1" x14ac:dyDescent="0.25">
      <c r="A90" s="90"/>
      <c r="B90" s="109" t="s">
        <v>59</v>
      </c>
      <c r="C90" s="84">
        <v>470260</v>
      </c>
      <c r="D90" s="110">
        <f>(C90/C91)</f>
        <v>4.7619047619047616E-2</v>
      </c>
      <c r="E90" s="86"/>
      <c r="F90" s="86"/>
      <c r="G90" s="87"/>
    </row>
    <row r="91" spans="1:7" ht="12.75" customHeight="1" thickBot="1" x14ac:dyDescent="0.3">
      <c r="A91" s="90"/>
      <c r="B91" s="111" t="s">
        <v>60</v>
      </c>
      <c r="C91" s="112">
        <f>SUM(C85:C90)</f>
        <v>9875460</v>
      </c>
      <c r="D91" s="113">
        <f>SUM(D85:D90)</f>
        <v>1</v>
      </c>
      <c r="E91" s="86"/>
      <c r="F91" s="86"/>
      <c r="G91" s="87"/>
    </row>
    <row r="92" spans="1:7" ht="12" customHeight="1" x14ac:dyDescent="0.25">
      <c r="A92" s="90"/>
      <c r="B92" s="105"/>
      <c r="C92" s="92"/>
      <c r="D92" s="92"/>
      <c r="E92" s="92"/>
      <c r="F92" s="92"/>
      <c r="G92" s="87"/>
    </row>
    <row r="93" spans="1:7" ht="12.75" customHeight="1" x14ac:dyDescent="0.25">
      <c r="A93" s="90"/>
      <c r="B93" s="106"/>
      <c r="C93" s="92"/>
      <c r="D93" s="92"/>
      <c r="E93" s="92"/>
      <c r="F93" s="92"/>
      <c r="G93" s="87"/>
    </row>
    <row r="94" spans="1:7" ht="12" customHeight="1" thickBot="1" x14ac:dyDescent="0.3">
      <c r="A94" s="79"/>
      <c r="B94" s="126"/>
      <c r="C94" s="127" t="s">
        <v>61</v>
      </c>
      <c r="D94" s="128"/>
      <c r="E94" s="129"/>
      <c r="F94" s="85"/>
      <c r="G94" s="87"/>
    </row>
    <row r="95" spans="1:7" ht="12" customHeight="1" x14ac:dyDescent="0.25">
      <c r="A95" s="90"/>
      <c r="B95" s="130" t="s">
        <v>77</v>
      </c>
      <c r="C95" s="131">
        <v>44000</v>
      </c>
      <c r="D95" s="131">
        <v>45000</v>
      </c>
      <c r="E95" s="132">
        <v>47000</v>
      </c>
      <c r="F95" s="125"/>
      <c r="G95" s="88"/>
    </row>
    <row r="96" spans="1:7" ht="12.75" customHeight="1" thickBot="1" x14ac:dyDescent="0.3">
      <c r="A96" s="90"/>
      <c r="B96" s="111" t="s">
        <v>78</v>
      </c>
      <c r="C96" s="112">
        <f>(G70/C95)</f>
        <v>224.44227272727272</v>
      </c>
      <c r="D96" s="112">
        <f>(G70/D95)</f>
        <v>219.45466666666667</v>
      </c>
      <c r="E96" s="133">
        <f>(G70/E95)</f>
        <v>210.11617021276595</v>
      </c>
      <c r="F96" s="125"/>
      <c r="G96" s="88"/>
    </row>
    <row r="97" spans="1:7" ht="15.6" customHeight="1" x14ac:dyDescent="0.25">
      <c r="A97" s="90"/>
      <c r="B97" s="116" t="s">
        <v>62</v>
      </c>
      <c r="C97" s="89"/>
      <c r="D97" s="89"/>
      <c r="E97" s="89"/>
      <c r="F97" s="89"/>
      <c r="G97" s="89"/>
    </row>
  </sheetData>
  <mergeCells count="8">
    <mergeCell ref="B83:C83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PIMIENTO MORRON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Usuario</cp:lastModifiedBy>
  <dcterms:created xsi:type="dcterms:W3CDTF">2020-11-27T12:49:26Z</dcterms:created>
  <dcterms:modified xsi:type="dcterms:W3CDTF">2021-02-05T13:34:48Z</dcterms:modified>
</cp:coreProperties>
</file>