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Puerto Saavedra\"/>
    </mc:Choice>
  </mc:AlternateContent>
  <bookViews>
    <workbookView xWindow="0" yWindow="0" windowWidth="28800" windowHeight="12300"/>
  </bookViews>
  <sheets>
    <sheet name="Pradera  suplementaria" sheetId="6" r:id="rId1"/>
  </sheets>
  <calcPr calcId="152511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F32" i="6"/>
  <c r="F33" i="6"/>
  <c r="F34" i="6"/>
  <c r="F35" i="6"/>
  <c r="F36" i="6"/>
  <c r="F37" i="6"/>
  <c r="F43" i="6"/>
  <c r="F42" i="6"/>
  <c r="F45" i="6"/>
  <c r="F46" i="6"/>
  <c r="F47" i="6"/>
  <c r="F49" i="6"/>
  <c r="F50" i="6"/>
  <c r="B77" i="6"/>
  <c r="F12" i="6"/>
  <c r="F60" i="6"/>
  <c r="B80" i="6"/>
  <c r="F57" i="6"/>
  <c r="F58" i="6"/>
  <c r="F59" i="6"/>
  <c r="C74" i="6"/>
  <c r="C76" i="6"/>
  <c r="C77" i="6"/>
  <c r="C78" i="6"/>
  <c r="C79" i="6"/>
  <c r="C80" i="6"/>
  <c r="D85" i="6"/>
  <c r="C85" i="6"/>
  <c r="B85" i="6"/>
  <c r="F61" i="6"/>
</calcChain>
</file>

<file path=xl/sharedStrings.xml><?xml version="1.0" encoding="utf-8"?>
<sst xmlns="http://schemas.openxmlformats.org/spreadsheetml/2006/main" count="132" uniqueCount="92">
  <si>
    <t>RUBRO O CULTIVO</t>
  </si>
  <si>
    <t>Pradera suplementaria</t>
  </si>
  <si>
    <t>RENDIMIENTO (kg carne/Há.)</t>
  </si>
  <si>
    <t>VARIEDAD</t>
  </si>
  <si>
    <t>Sin especificar</t>
  </si>
  <si>
    <t>FECHA ESTIMADA  PRECIO VENTA</t>
  </si>
  <si>
    <t>15-01-2021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</si>
  <si>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</si>
  <si>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</si>
  <si>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</si>
  <si>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</si>
  <si>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</si>
  <si>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</si>
  <si>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</si>
  <si>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Saavedra</t>
  </si>
  <si>
    <t>DESTINO PRODUCCION</t>
  </si>
  <si>
    <t>Mercado local</t>
  </si>
  <si>
    <t>COMUNA/LOCALIDAD</t>
  </si>
  <si>
    <t>FECHA DE COSECHA</t>
  </si>
  <si>
    <t>15-02-2021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</si>
  <si>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</si>
  <si>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</si>
  <si>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</si>
  <si>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</si>
  <si>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</si>
  <si>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</si>
  <si>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</si>
  <si>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</si>
  <si>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</si>
  <si>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</si>
  <si>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</si>
  <si>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</si>
  <si>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</si>
  <si>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</si>
  <si>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</si>
  <si>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Rastraje</t>
  </si>
  <si>
    <t>JM</t>
  </si>
  <si>
    <t>Marzo - Abril</t>
  </si>
  <si>
    <t>Vibrocultivador</t>
  </si>
  <si>
    <t>Siembra</t>
  </si>
  <si>
    <t>Aplicación urea</t>
  </si>
  <si>
    <t>Aplicación barbecho quimico</t>
  </si>
  <si>
    <t>Aplicación herbcida post emergencia</t>
  </si>
  <si>
    <t>Subtotal Costo Maquinaria</t>
  </si>
  <si>
    <t>INSUMOS</t>
  </si>
  <si>
    <t>Insumos</t>
  </si>
  <si>
    <t>Unidad (Kg/l/u)</t>
  </si>
  <si>
    <t>Cantidad (Kg/l/u)</t>
  </si>
  <si>
    <t>SEMILLA</t>
  </si>
  <si>
    <t>Semilla Avena</t>
  </si>
  <si>
    <t>Kg</t>
  </si>
  <si>
    <t>Mayo -Junio</t>
  </si>
  <si>
    <t>Semilla ballica anual</t>
  </si>
  <si>
    <t>FERTILIZANTES</t>
  </si>
  <si>
    <t>CAN 25</t>
  </si>
  <si>
    <t>Julio-Agosto</t>
  </si>
  <si>
    <t xml:space="preserve">SFT </t>
  </si>
  <si>
    <t>Mayo-Junio</t>
  </si>
  <si>
    <t>MURIATO DE K</t>
  </si>
  <si>
    <t>HERBICIDAS</t>
  </si>
  <si>
    <t>MCPA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</si>
  <si>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</si>
  <si>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</si>
  <si>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</si>
  <si>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</si>
  <si>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</si>
  <si>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</si>
  <si>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</si>
  <si>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</si>
  <si>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</si>
  <si>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</si>
  <si>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</si>
  <si>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</si>
  <si>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</si>
  <si>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</si>
  <si>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</si>
  <si>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</si>
  <si>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</si>
  <si>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</si>
  <si>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</si>
  <si>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</si>
  <si>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</si>
  <si>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</si>
  <si>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</si>
  <si>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</si>
  <si>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</si>
  <si>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</si>
  <si>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</si>
  <si>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 de carne)</t>
  </si>
  <si>
    <t>Rendimiento (kg de carne/hà)</t>
  </si>
  <si>
    <t>Costo unitario ($/kg de carne 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</si>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</sst>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b/>
      <sz val="9"/>
      <color indexed="8"/>
      <name val="Calibri"/>
    </font>
    <font>
      <sz val="8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8" fillId="0" borderId="17"/>
    <xf numFmtId="164" fontId="18" fillId="0" borderId="17" applyFon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14" fillId="6" borderId="17" xfId="0" applyFont="1" applyFill="1" applyBorder="1" applyAlignment="1"/>
    <xf numFmtId="49" fontId="12" fillId="7" borderId="18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0" fontId="9" fillId="6" borderId="16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6" fontId="1" fillId="2" borderId="17" xfId="0" applyNumberFormat="1" applyFont="1" applyFill="1" applyBorder="1" applyAlignment="1">
      <alignment vertical="center"/>
    </xf>
    <xf numFmtId="166" fontId="16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7" xfId="0" applyNumberFormat="1" applyFont="1" applyFill="1" applyBorder="1" applyAlignment="1">
      <alignment vertical="center"/>
    </xf>
    <xf numFmtId="49" fontId="14" fillId="7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7" borderId="31" xfId="0" applyNumberFormat="1" applyFont="1" applyFill="1" applyBorder="1" applyAlignment="1">
      <alignment vertical="center"/>
    </xf>
    <xf numFmtId="167" fontId="12" fillId="7" borderId="32" xfId="0" applyNumberFormat="1" applyFont="1" applyFill="1" applyBorder="1" applyAlignment="1">
      <alignment vertical="center"/>
    </xf>
    <xf numFmtId="9" fontId="12" fillId="7" borderId="33" xfId="0" applyNumberFormat="1" applyFont="1" applyFill="1" applyBorder="1" applyAlignment="1">
      <alignment vertical="center"/>
    </xf>
    <xf numFmtId="0" fontId="14" fillId="8" borderId="36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6" borderId="17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49" fontId="17" fillId="8" borderId="17" xfId="0" applyNumberFormat="1" applyFont="1" applyFill="1" applyBorder="1" applyAlignment="1">
      <alignment vertical="center"/>
    </xf>
    <xf numFmtId="0" fontId="9" fillId="8" borderId="17" xfId="0" applyFont="1" applyFill="1" applyBorder="1" applyAlignment="1">
      <alignment vertical="center"/>
    </xf>
    <xf numFmtId="0" fontId="9" fillId="8" borderId="45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7" fontId="12" fillId="7" borderId="33" xfId="0" applyNumberFormat="1" applyFont="1" applyFill="1" applyBorder="1" applyAlignment="1">
      <alignment vertical="center"/>
    </xf>
    <xf numFmtId="0" fontId="0" fillId="9" borderId="0" xfId="0" applyFont="1" applyFill="1" applyAlignment="1"/>
    <xf numFmtId="3" fontId="2" fillId="2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49" fontId="20" fillId="2" borderId="4" xfId="0" applyNumberFormat="1" applyFont="1" applyFill="1" applyBorder="1" applyAlignment="1">
      <alignment horizontal="left"/>
    </xf>
    <xf numFmtId="3" fontId="20" fillId="2" borderId="4" xfId="0" applyNumberFormat="1" applyFont="1" applyFill="1" applyBorder="1" applyAlignment="1">
      <alignment horizontal="left" wrapText="1"/>
    </xf>
    <xf numFmtId="49" fontId="20" fillId="2" borderId="4" xfId="0" applyNumberFormat="1" applyFont="1" applyFill="1" applyBorder="1" applyAlignment="1">
      <alignment horizontal="left" wrapText="1"/>
    </xf>
    <xf numFmtId="3" fontId="20" fillId="2" borderId="4" xfId="0" applyNumberFormat="1" applyFont="1" applyFill="1" applyBorder="1" applyAlignment="1">
      <alignment horizontal="left"/>
    </xf>
    <xf numFmtId="0" fontId="20" fillId="2" borderId="4" xfId="0" applyNumberFormat="1" applyFont="1" applyFill="1" applyBorder="1" applyAlignment="1">
      <alignment horizontal="left"/>
    </xf>
    <xf numFmtId="49" fontId="22" fillId="9" borderId="4" xfId="0" applyNumberFormat="1" applyFont="1" applyFill="1" applyBorder="1" applyAlignment="1">
      <alignment horizontal="left"/>
    </xf>
    <xf numFmtId="0" fontId="20" fillId="9" borderId="4" xfId="0" applyFont="1" applyFill="1" applyBorder="1" applyAlignment="1">
      <alignment horizontal="left"/>
    </xf>
    <xf numFmtId="3" fontId="20" fillId="9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0" fontId="20" fillId="2" borderId="4" xfId="0" applyNumberFormat="1" applyFont="1" applyFill="1" applyBorder="1" applyAlignment="1">
      <alignment horizontal="left" wrapText="1"/>
    </xf>
    <xf numFmtId="49" fontId="20" fillId="2" borderId="50" xfId="0" applyNumberFormat="1" applyFont="1" applyFill="1" applyBorder="1" applyAlignment="1">
      <alignment horizontal="left" wrapText="1"/>
    </xf>
    <xf numFmtId="0" fontId="20" fillId="2" borderId="50" xfId="0" applyNumberFormat="1" applyFont="1" applyFill="1" applyBorder="1" applyAlignment="1">
      <alignment horizontal="left" wrapText="1"/>
    </xf>
    <xf numFmtId="3" fontId="20" fillId="2" borderId="50" xfId="0" applyNumberFormat="1" applyFont="1" applyFill="1" applyBorder="1" applyAlignment="1">
      <alignment horizontal="left" wrapText="1"/>
    </xf>
    <xf numFmtId="49" fontId="20" fillId="2" borderId="49" xfId="0" applyNumberFormat="1" applyFont="1" applyFill="1" applyBorder="1" applyAlignment="1">
      <alignment horizontal="left" wrapText="1"/>
    </xf>
    <xf numFmtId="0" fontId="20" fillId="2" borderId="49" xfId="0" applyNumberFormat="1" applyFont="1" applyFill="1" applyBorder="1" applyAlignment="1">
      <alignment horizontal="left" wrapText="1"/>
    </xf>
    <xf numFmtId="3" fontId="20" fillId="2" borderId="49" xfId="0" applyNumberFormat="1" applyFont="1" applyFill="1" applyBorder="1" applyAlignment="1">
      <alignment horizontal="left" wrapText="1"/>
    </xf>
    <xf numFmtId="3" fontId="21" fillId="3" borderId="51" xfId="0" applyNumberFormat="1" applyFont="1" applyFill="1" applyBorder="1" applyAlignment="1">
      <alignment horizontal="left" vertical="center"/>
    </xf>
    <xf numFmtId="3" fontId="21" fillId="3" borderId="11" xfId="0" applyNumberFormat="1" applyFont="1" applyFill="1" applyBorder="1" applyAlignment="1">
      <alignment horizontal="left" vertical="center"/>
    </xf>
    <xf numFmtId="49" fontId="17" fillId="8" borderId="34" xfId="0" applyNumberFormat="1" applyFont="1" applyFill="1" applyBorder="1" applyAlignment="1">
      <alignment vertical="center"/>
    </xf>
    <xf numFmtId="0" fontId="12" fillId="8" borderId="3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49" fontId="23" fillId="2" borderId="4" xfId="0" applyNumberFormat="1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wrapText="1"/>
    </xf>
    <xf numFmtId="49" fontId="23" fillId="2" borderId="4" xfId="0" applyNumberFormat="1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49" fontId="23" fillId="2" borderId="4" xfId="0" applyNumberFormat="1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14" fontId="2" fillId="2" borderId="6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49" fontId="1" fillId="5" borderId="9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NumberFormat="1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left" wrapText="1"/>
    </xf>
    <xf numFmtId="49" fontId="7" fillId="3" borderId="4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2" fillId="2" borderId="14" xfId="0" applyNumberFormat="1" applyFont="1" applyFill="1" applyBorder="1" applyAlignment="1">
      <alignment horizontal="left"/>
    </xf>
    <xf numFmtId="49" fontId="1" fillId="3" borderId="9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 wrapText="1"/>
    </xf>
    <xf numFmtId="49" fontId="19" fillId="3" borderId="51" xfId="0" applyNumberFormat="1" applyFont="1" applyFill="1" applyBorder="1" applyAlignment="1">
      <alignment horizontal="left" vertical="center"/>
    </xf>
    <xf numFmtId="0" fontId="19" fillId="3" borderId="51" xfId="0" applyFont="1" applyFill="1" applyBorder="1" applyAlignment="1">
      <alignment horizontal="left" vertical="center"/>
    </xf>
    <xf numFmtId="49" fontId="21" fillId="3" borderId="11" xfId="0" applyNumberFormat="1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left"/>
    </xf>
    <xf numFmtId="49" fontId="8" fillId="3" borderId="15" xfId="0" applyNumberFormat="1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3" fontId="8" fillId="3" borderId="15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/>
    </xf>
    <xf numFmtId="3" fontId="2" fillId="2" borderId="19" xfId="0" applyNumberFormat="1" applyFont="1" applyFill="1" applyBorder="1" applyAlignment="1">
      <alignment horizontal="left"/>
    </xf>
    <xf numFmtId="49" fontId="1" fillId="5" borderId="20" xfId="0" applyNumberFormat="1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166" fontId="1" fillId="5" borderId="22" xfId="0" applyNumberFormat="1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166" fontId="1" fillId="3" borderId="24" xfId="0" applyNumberFormat="1" applyFont="1" applyFill="1" applyBorder="1" applyAlignment="1">
      <alignment horizontal="left" vertical="center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166" fontId="1" fillId="5" borderId="24" xfId="0" applyNumberFormat="1" applyFont="1" applyFill="1" applyBorder="1" applyAlignment="1">
      <alignment horizontal="left" vertical="center"/>
    </xf>
    <xf numFmtId="49" fontId="1" fillId="5" borderId="25" xfId="0" applyNumberFormat="1" applyFont="1" applyFill="1" applyBorder="1" applyAlignment="1">
      <alignment horizontal="left" vertical="center"/>
    </xf>
    <xf numFmtId="0" fontId="9" fillId="5" borderId="26" xfId="0" applyFont="1" applyFill="1" applyBorder="1" applyAlignment="1">
      <alignment horizontal="left" vertical="center"/>
    </xf>
    <xf numFmtId="166" fontId="1" fillId="5" borderId="26" xfId="0" applyNumberFormat="1" applyFont="1" applyFill="1" applyBorder="1" applyAlignment="1">
      <alignment horizontal="left" vertical="center"/>
    </xf>
    <xf numFmtId="49" fontId="2" fillId="2" borderId="52" xfId="0" applyNumberFormat="1" applyFont="1" applyFill="1" applyBorder="1" applyAlignment="1">
      <alignment horizontal="left"/>
    </xf>
    <xf numFmtId="49" fontId="20" fillId="2" borderId="52" xfId="0" applyNumberFormat="1" applyFont="1" applyFill="1" applyBorder="1" applyAlignment="1">
      <alignment horizontal="left" vertical="center" wrapText="1"/>
    </xf>
    <xf numFmtId="49" fontId="20" fillId="2" borderId="52" xfId="0" applyNumberFormat="1" applyFont="1" applyFill="1" applyBorder="1" applyAlignment="1">
      <alignment horizontal="left"/>
    </xf>
    <xf numFmtId="49" fontId="20" fillId="2" borderId="52" xfId="0" applyNumberFormat="1" applyFont="1" applyFill="1" applyBorder="1" applyAlignment="1">
      <alignment horizontal="left" wrapText="1"/>
    </xf>
    <xf numFmtId="14" fontId="20" fillId="2" borderId="52" xfId="0" applyNumberFormat="1" applyFont="1" applyFill="1" applyBorder="1" applyAlignment="1">
      <alignment horizontal="left"/>
    </xf>
    <xf numFmtId="0" fontId="0" fillId="2" borderId="53" xfId="0" applyFont="1" applyFill="1" applyBorder="1" applyAlignment="1"/>
    <xf numFmtId="0" fontId="2" fillId="2" borderId="54" xfId="0" applyFont="1" applyFill="1" applyBorder="1" applyAlignment="1">
      <alignment horizontal="left" wrapText="1"/>
    </xf>
    <xf numFmtId="49" fontId="1" fillId="3" borderId="49" xfId="0" applyNumberFormat="1" applyFont="1" applyFill="1" applyBorder="1" applyAlignment="1">
      <alignment horizontal="left" vertical="center" wrapText="1"/>
    </xf>
    <xf numFmtId="49" fontId="23" fillId="2" borderId="49" xfId="0" applyNumberFormat="1" applyFont="1" applyFill="1" applyBorder="1" applyAlignment="1">
      <alignment horizontal="left" vertical="center" wrapText="1"/>
    </xf>
    <xf numFmtId="0" fontId="12" fillId="7" borderId="47" xfId="0" applyNumberFormat="1" applyFont="1" applyFill="1" applyBorder="1" applyAlignment="1">
      <alignment vertical="center"/>
    </xf>
    <xf numFmtId="0" fontId="12" fillId="7" borderId="48" xfId="0" applyNumberFormat="1" applyFont="1" applyFill="1" applyBorder="1" applyAlignment="1">
      <alignment vertical="center"/>
    </xf>
    <xf numFmtId="167" fontId="12" fillId="7" borderId="32" xfId="0" applyNumberFormat="1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114300</xdr:rowOff>
    </xdr:from>
    <xdr:to>
      <xdr:col>5</xdr:col>
      <xdr:colOff>438150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4800"/>
          <a:ext cx="563879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3" workbookViewId="0">
      <selection activeCell="B84" sqref="B84:D85"/>
    </sheetView>
  </sheetViews>
  <sheetFormatPr baseColWidth="10" defaultColWidth="11.42578125" defaultRowHeight="15" x14ac:dyDescent="0.25"/>
  <cols>
    <col min="1" max="1" width="22.42578125" style="1" customWidth="1"/>
    <col min="2" max="2" width="19.42578125" style="1" customWidth="1"/>
    <col min="3" max="3" width="9.42578125" style="1" customWidth="1"/>
    <col min="4" max="4" width="15.7109375" style="1" customWidth="1"/>
    <col min="5" max="5" width="11" style="1" customWidth="1"/>
    <col min="6" max="6" width="12.42578125" style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139"/>
      <c r="B8" s="3"/>
      <c r="C8" s="2"/>
      <c r="D8" s="3"/>
      <c r="E8" s="3"/>
      <c r="F8" s="3"/>
    </row>
    <row r="9" spans="1:6" x14ac:dyDescent="0.25">
      <c r="A9" s="141" t="s">
        <v>0</v>
      </c>
      <c r="B9" s="134" t="s">
        <v>1</v>
      </c>
      <c r="C9" s="69"/>
      <c r="D9" s="70" t="s">
        <v>2</v>
      </c>
      <c r="E9" s="71"/>
      <c r="F9" s="45">
        <v>500</v>
      </c>
    </row>
    <row r="10" spans="1:6" x14ac:dyDescent="0.25">
      <c r="A10" s="142" t="s">
        <v>3</v>
      </c>
      <c r="B10" s="135" t="s">
        <v>4</v>
      </c>
      <c r="C10" s="72"/>
      <c r="D10" s="73" t="s">
        <v>5</v>
      </c>
      <c r="E10" s="74"/>
      <c r="F10" s="48" t="s">
        <v>6</v>
      </c>
    </row>
    <row r="11" spans="1:6" x14ac:dyDescent="0.25">
      <c r="A11" s="142" t="s">
        <v>7</v>
      </c>
      <c r="B11" s="136" t="s">
        <v>8</v>
      </c>
      <c r="C11" s="72"/>
      <c r="D11" s="73" t="s">
        <v>9</v>
      </c>
      <c r="E11" s="74"/>
      <c r="F11" s="51">
        <v>1600</v>
      </c>
    </row>
    <row r="12" spans="1:6" x14ac:dyDescent="0.25">
      <c r="A12" s="142" t="s">
        <v>10</v>
      </c>
      <c r="B12" s="137" t="s">
        <v>11</v>
      </c>
      <c r="C12" s="72"/>
      <c r="D12" s="75" t="s">
        <v>12</v>
      </c>
      <c r="E12" s="76"/>
      <c r="F12" s="49">
        <f>(F9*F11)</f>
        <v>800000</v>
      </c>
    </row>
    <row r="13" spans="1:6" x14ac:dyDescent="0.25">
      <c r="A13" s="142" t="s">
        <v>13</v>
      </c>
      <c r="B13" s="136" t="s">
        <v>14</v>
      </c>
      <c r="C13" s="72"/>
      <c r="D13" s="73" t="s">
        <v>15</v>
      </c>
      <c r="E13" s="74"/>
      <c r="F13" s="48" t="s">
        <v>16</v>
      </c>
    </row>
    <row r="14" spans="1:6" x14ac:dyDescent="0.25">
      <c r="A14" s="142" t="s">
        <v>17</v>
      </c>
      <c r="B14" s="136" t="s">
        <v>14</v>
      </c>
      <c r="C14" s="72"/>
      <c r="D14" s="73" t="s">
        <v>18</v>
      </c>
      <c r="E14" s="74"/>
      <c r="F14" s="48" t="s">
        <v>19</v>
      </c>
    </row>
    <row r="15" spans="1:6" x14ac:dyDescent="0.25">
      <c r="A15" s="142" t="s">
        <v>20</v>
      </c>
      <c r="B15" s="138">
        <v>44206</v>
      </c>
      <c r="C15" s="72"/>
      <c r="D15" s="77" t="s">
        <v>21</v>
      </c>
      <c r="E15" s="78"/>
      <c r="F15" s="50" t="s">
        <v>22</v>
      </c>
    </row>
    <row r="16" spans="1:6" x14ac:dyDescent="0.25">
      <c r="A16" s="140"/>
      <c r="B16" s="79"/>
      <c r="C16" s="80"/>
      <c r="D16" s="81"/>
      <c r="E16" s="81"/>
      <c r="F16" s="82"/>
    </row>
    <row r="17" spans="1:6" x14ac:dyDescent="0.25">
      <c r="A17" s="83" t="s">
        <v>23</v>
      </c>
      <c r="B17" s="84"/>
      <c r="C17" s="84"/>
      <c r="D17" s="84"/>
      <c r="E17" s="84"/>
      <c r="F17" s="84"/>
    </row>
    <row r="18" spans="1:6" x14ac:dyDescent="0.25">
      <c r="A18" s="85"/>
      <c r="B18" s="4"/>
      <c r="C18" s="4"/>
      <c r="D18" s="4"/>
      <c r="E18" s="4"/>
      <c r="F18" s="4"/>
    </row>
    <row r="19" spans="1:6" x14ac:dyDescent="0.25">
      <c r="A19" s="86" t="s">
        <v>24</v>
      </c>
      <c r="B19" s="87"/>
      <c r="C19" s="88"/>
      <c r="D19" s="88"/>
      <c r="E19" s="88"/>
      <c r="F19" s="88"/>
    </row>
    <row r="20" spans="1:6" ht="24" x14ac:dyDescent="0.25">
      <c r="A20" s="89" t="s">
        <v>25</v>
      </c>
      <c r="B20" s="89" t="s">
        <v>26</v>
      </c>
      <c r="C20" s="89" t="s">
        <v>27</v>
      </c>
      <c r="D20" s="89" t="s">
        <v>28</v>
      </c>
      <c r="E20" s="89" t="s">
        <v>29</v>
      </c>
      <c r="F20" s="89" t="s">
        <v>30</v>
      </c>
    </row>
    <row r="21" spans="1:6" ht="12" customHeight="1" x14ac:dyDescent="0.25">
      <c r="A21" s="90"/>
      <c r="B21" s="90"/>
      <c r="C21" s="91"/>
      <c r="D21" s="90"/>
      <c r="E21" s="92"/>
      <c r="F21" s="92"/>
    </row>
    <row r="22" spans="1:6" x14ac:dyDescent="0.25">
      <c r="A22" s="93" t="s">
        <v>31</v>
      </c>
      <c r="B22" s="94"/>
      <c r="C22" s="94"/>
      <c r="D22" s="94"/>
      <c r="E22" s="94"/>
      <c r="F22" s="95"/>
    </row>
    <row r="23" spans="1:6" x14ac:dyDescent="0.25">
      <c r="A23" s="85"/>
      <c r="B23" s="4"/>
      <c r="C23" s="4"/>
      <c r="D23" s="4"/>
      <c r="E23" s="96"/>
      <c r="F23" s="96"/>
    </row>
    <row r="24" spans="1:6" x14ac:dyDescent="0.25">
      <c r="A24" s="97" t="s">
        <v>32</v>
      </c>
      <c r="B24" s="98"/>
      <c r="C24" s="99"/>
      <c r="D24" s="99"/>
      <c r="E24" s="99"/>
      <c r="F24" s="99"/>
    </row>
    <row r="25" spans="1:6" ht="24" x14ac:dyDescent="0.25">
      <c r="A25" s="100" t="s">
        <v>25</v>
      </c>
      <c r="B25" s="101" t="s">
        <v>26</v>
      </c>
      <c r="C25" s="101" t="s">
        <v>27</v>
      </c>
      <c r="D25" s="100" t="s">
        <v>28</v>
      </c>
      <c r="E25" s="101" t="s">
        <v>29</v>
      </c>
      <c r="F25" s="100" t="s">
        <v>30</v>
      </c>
    </row>
    <row r="26" spans="1:6" x14ac:dyDescent="0.25">
      <c r="A26" s="102"/>
      <c r="B26" s="102"/>
      <c r="C26" s="102"/>
      <c r="D26" s="102"/>
      <c r="E26" s="102"/>
      <c r="F26" s="102"/>
    </row>
    <row r="27" spans="1:6" x14ac:dyDescent="0.25">
      <c r="A27" s="103" t="s">
        <v>33</v>
      </c>
      <c r="B27" s="104"/>
      <c r="C27" s="104"/>
      <c r="D27" s="104"/>
      <c r="E27" s="104"/>
      <c r="F27" s="104"/>
    </row>
    <row r="28" spans="1:6" x14ac:dyDescent="0.25">
      <c r="A28" s="105"/>
      <c r="B28" s="106"/>
      <c r="C28" s="106"/>
      <c r="D28" s="106"/>
      <c r="E28" s="107"/>
      <c r="F28" s="107"/>
    </row>
    <row r="29" spans="1:6" x14ac:dyDescent="0.25">
      <c r="A29" s="97" t="s">
        <v>34</v>
      </c>
      <c r="B29" s="98"/>
      <c r="C29" s="99"/>
      <c r="D29" s="99"/>
      <c r="E29" s="99"/>
      <c r="F29" s="99"/>
    </row>
    <row r="30" spans="1:6" ht="24" x14ac:dyDescent="0.25">
      <c r="A30" s="108" t="s">
        <v>25</v>
      </c>
      <c r="B30" s="108" t="s">
        <v>26</v>
      </c>
      <c r="C30" s="108" t="s">
        <v>27</v>
      </c>
      <c r="D30" s="108" t="s">
        <v>28</v>
      </c>
      <c r="E30" s="109" t="s">
        <v>29</v>
      </c>
      <c r="F30" s="108" t="s">
        <v>30</v>
      </c>
    </row>
    <row r="31" spans="1:6" x14ac:dyDescent="0.25">
      <c r="A31" s="50" t="s">
        <v>35</v>
      </c>
      <c r="B31" s="50" t="s">
        <v>36</v>
      </c>
      <c r="C31" s="58">
        <v>0.25</v>
      </c>
      <c r="D31" s="50" t="s">
        <v>37</v>
      </c>
      <c r="E31" s="49">
        <v>176000</v>
      </c>
      <c r="F31" s="49">
        <f>C31*E31</f>
        <v>44000</v>
      </c>
    </row>
    <row r="32" spans="1:6" x14ac:dyDescent="0.25">
      <c r="A32" s="50" t="s">
        <v>38</v>
      </c>
      <c r="B32" s="50" t="s">
        <v>36</v>
      </c>
      <c r="C32" s="58">
        <v>0.125</v>
      </c>
      <c r="D32" s="50" t="s">
        <v>37</v>
      </c>
      <c r="E32" s="49">
        <v>200000</v>
      </c>
      <c r="F32" s="49">
        <f t="shared" ref="F32:F36" si="0">C32*E32</f>
        <v>25000</v>
      </c>
    </row>
    <row r="33" spans="1:6" x14ac:dyDescent="0.25">
      <c r="A33" s="59" t="s">
        <v>39</v>
      </c>
      <c r="B33" s="59" t="s">
        <v>36</v>
      </c>
      <c r="C33" s="60">
        <v>0.125</v>
      </c>
      <c r="D33" s="50" t="s">
        <v>37</v>
      </c>
      <c r="E33" s="61">
        <v>480000</v>
      </c>
      <c r="F33" s="49">
        <f t="shared" si="0"/>
        <v>60000</v>
      </c>
    </row>
    <row r="34" spans="1:6" x14ac:dyDescent="0.25">
      <c r="A34" s="59" t="s">
        <v>40</v>
      </c>
      <c r="B34" s="59" t="s">
        <v>36</v>
      </c>
      <c r="C34" s="60">
        <v>0.125</v>
      </c>
      <c r="D34" s="59" t="s">
        <v>37</v>
      </c>
      <c r="E34" s="61">
        <v>120000</v>
      </c>
      <c r="F34" s="49">
        <f t="shared" si="0"/>
        <v>15000</v>
      </c>
    </row>
    <row r="35" spans="1:6" ht="24.75" x14ac:dyDescent="0.25">
      <c r="A35" s="62" t="s">
        <v>41</v>
      </c>
      <c r="B35" s="62" t="s">
        <v>36</v>
      </c>
      <c r="C35" s="63">
        <v>0.125</v>
      </c>
      <c r="D35" s="62" t="s">
        <v>37</v>
      </c>
      <c r="E35" s="64">
        <v>120000</v>
      </c>
      <c r="F35" s="49">
        <f t="shared" si="0"/>
        <v>15000</v>
      </c>
    </row>
    <row r="36" spans="1:6" ht="24.75" x14ac:dyDescent="0.25">
      <c r="A36" s="62" t="s">
        <v>42</v>
      </c>
      <c r="B36" s="62" t="s">
        <v>36</v>
      </c>
      <c r="C36" s="63">
        <v>0.125</v>
      </c>
      <c r="D36" s="62" t="s">
        <v>37</v>
      </c>
      <c r="E36" s="64">
        <v>120000</v>
      </c>
      <c r="F36" s="49">
        <f t="shared" si="0"/>
        <v>15000</v>
      </c>
    </row>
    <row r="37" spans="1:6" x14ac:dyDescent="0.25">
      <c r="A37" s="110" t="s">
        <v>43</v>
      </c>
      <c r="B37" s="111"/>
      <c r="C37" s="111"/>
      <c r="D37" s="111"/>
      <c r="E37" s="111"/>
      <c r="F37" s="65">
        <f>SUM(F31:F36)</f>
        <v>174000</v>
      </c>
    </row>
    <row r="38" spans="1:6" x14ac:dyDescent="0.25">
      <c r="A38" s="105"/>
      <c r="B38" s="106"/>
      <c r="C38" s="106"/>
      <c r="D38" s="106"/>
      <c r="E38" s="107"/>
      <c r="F38" s="107"/>
    </row>
    <row r="39" spans="1:6" x14ac:dyDescent="0.25">
      <c r="A39" s="97" t="s">
        <v>44</v>
      </c>
      <c r="B39" s="98"/>
      <c r="C39" s="99"/>
      <c r="D39" s="99"/>
      <c r="E39" s="99"/>
      <c r="F39" s="99"/>
    </row>
    <row r="40" spans="1:6" ht="24" x14ac:dyDescent="0.25">
      <c r="A40" s="109" t="s">
        <v>45</v>
      </c>
      <c r="B40" s="109" t="s">
        <v>46</v>
      </c>
      <c r="C40" s="109" t="s">
        <v>47</v>
      </c>
      <c r="D40" s="109" t="s">
        <v>28</v>
      </c>
      <c r="E40" s="109" t="s">
        <v>29</v>
      </c>
      <c r="F40" s="109" t="s">
        <v>30</v>
      </c>
    </row>
    <row r="41" spans="1:6" x14ac:dyDescent="0.25">
      <c r="A41" s="46" t="s">
        <v>48</v>
      </c>
      <c r="B41" s="47"/>
      <c r="C41" s="47"/>
      <c r="D41" s="47"/>
      <c r="E41" s="47"/>
      <c r="F41" s="47"/>
    </row>
    <row r="42" spans="1:6" x14ac:dyDescent="0.25">
      <c r="A42" s="48" t="s">
        <v>49</v>
      </c>
      <c r="B42" s="48" t="s">
        <v>50</v>
      </c>
      <c r="C42" s="52">
        <v>80</v>
      </c>
      <c r="D42" s="48" t="s">
        <v>51</v>
      </c>
      <c r="E42" s="51">
        <v>620</v>
      </c>
      <c r="F42" s="51">
        <f>(C42*E42)</f>
        <v>49600</v>
      </c>
    </row>
    <row r="43" spans="1:6" x14ac:dyDescent="0.25">
      <c r="A43" s="48" t="s">
        <v>52</v>
      </c>
      <c r="B43" s="48" t="s">
        <v>50</v>
      </c>
      <c r="C43" s="52">
        <v>25</v>
      </c>
      <c r="D43" s="48" t="s">
        <v>51</v>
      </c>
      <c r="E43" s="51">
        <v>2800</v>
      </c>
      <c r="F43" s="51">
        <f>(C43*E43)</f>
        <v>70000</v>
      </c>
    </row>
    <row r="44" spans="1:6" s="44" customFormat="1" x14ac:dyDescent="0.25">
      <c r="A44" s="53" t="s">
        <v>53</v>
      </c>
      <c r="B44" s="54"/>
      <c r="C44" s="54"/>
      <c r="D44" s="54"/>
      <c r="E44" s="55"/>
      <c r="F44" s="55"/>
    </row>
    <row r="45" spans="1:6" x14ac:dyDescent="0.25">
      <c r="A45" s="48" t="s">
        <v>54</v>
      </c>
      <c r="B45" s="48" t="s">
        <v>50</v>
      </c>
      <c r="C45" s="52">
        <v>200</v>
      </c>
      <c r="D45" s="48" t="s">
        <v>55</v>
      </c>
      <c r="E45" s="51">
        <v>380</v>
      </c>
      <c r="F45" s="51">
        <f>(C45*E45)</f>
        <v>76000</v>
      </c>
    </row>
    <row r="46" spans="1:6" x14ac:dyDescent="0.25">
      <c r="A46" s="48" t="s">
        <v>56</v>
      </c>
      <c r="B46" s="48" t="s">
        <v>50</v>
      </c>
      <c r="C46" s="52">
        <v>250</v>
      </c>
      <c r="D46" s="48" t="s">
        <v>57</v>
      </c>
      <c r="E46" s="51">
        <v>420</v>
      </c>
      <c r="F46" s="51">
        <f>(C46*E46)</f>
        <v>105000</v>
      </c>
    </row>
    <row r="47" spans="1:6" x14ac:dyDescent="0.25">
      <c r="A47" s="48" t="s">
        <v>58</v>
      </c>
      <c r="B47" s="48" t="s">
        <v>50</v>
      </c>
      <c r="C47" s="52">
        <v>100</v>
      </c>
      <c r="D47" s="48" t="s">
        <v>51</v>
      </c>
      <c r="E47" s="51">
        <v>460</v>
      </c>
      <c r="F47" s="51">
        <f>(C47*E47)</f>
        <v>46000</v>
      </c>
    </row>
    <row r="48" spans="1:6" x14ac:dyDescent="0.25">
      <c r="A48" s="56" t="s">
        <v>59</v>
      </c>
      <c r="B48" s="57"/>
      <c r="C48" s="57"/>
      <c r="D48" s="57"/>
      <c r="E48" s="51"/>
      <c r="F48" s="51"/>
    </row>
    <row r="49" spans="1:6" x14ac:dyDescent="0.25">
      <c r="A49" s="48" t="s">
        <v>60</v>
      </c>
      <c r="B49" s="48" t="s">
        <v>61</v>
      </c>
      <c r="C49" s="52">
        <v>1</v>
      </c>
      <c r="D49" s="48" t="s">
        <v>55</v>
      </c>
      <c r="E49" s="51">
        <v>18000</v>
      </c>
      <c r="F49" s="51">
        <f>(C49*E49)</f>
        <v>18000</v>
      </c>
    </row>
    <row r="50" spans="1:6" x14ac:dyDescent="0.25">
      <c r="A50" s="112" t="s">
        <v>62</v>
      </c>
      <c r="B50" s="113"/>
      <c r="C50" s="113"/>
      <c r="D50" s="113"/>
      <c r="E50" s="113"/>
      <c r="F50" s="66">
        <f>SUM(F41:F49)</f>
        <v>364600</v>
      </c>
    </row>
    <row r="51" spans="1:6" x14ac:dyDescent="0.25">
      <c r="A51" s="105"/>
      <c r="B51" s="106"/>
      <c r="C51" s="106"/>
      <c r="D51" s="106"/>
      <c r="E51" s="107"/>
      <c r="F51" s="107"/>
    </row>
    <row r="52" spans="1:6" x14ac:dyDescent="0.25">
      <c r="A52" s="97" t="s">
        <v>63</v>
      </c>
      <c r="B52" s="98"/>
      <c r="C52" s="99"/>
      <c r="D52" s="99"/>
      <c r="E52" s="99"/>
      <c r="F52" s="99"/>
    </row>
    <row r="53" spans="1:6" ht="24" x14ac:dyDescent="0.25">
      <c r="A53" s="108" t="s">
        <v>64</v>
      </c>
      <c r="B53" s="109" t="s">
        <v>46</v>
      </c>
      <c r="C53" s="109" t="s">
        <v>47</v>
      </c>
      <c r="D53" s="108" t="s">
        <v>28</v>
      </c>
      <c r="E53" s="109" t="s">
        <v>29</v>
      </c>
      <c r="F53" s="108" t="s">
        <v>30</v>
      </c>
    </row>
    <row r="54" spans="1:6" x14ac:dyDescent="0.25">
      <c r="A54" s="90"/>
      <c r="B54" s="114"/>
      <c r="C54" s="115"/>
      <c r="D54" s="90"/>
      <c r="E54" s="116"/>
      <c r="F54" s="115"/>
    </row>
    <row r="55" spans="1:6" x14ac:dyDescent="0.25">
      <c r="A55" s="117" t="s">
        <v>65</v>
      </c>
      <c r="B55" s="118"/>
      <c r="C55" s="118"/>
      <c r="D55" s="118"/>
      <c r="E55" s="118"/>
      <c r="F55" s="119"/>
    </row>
    <row r="56" spans="1:6" x14ac:dyDescent="0.25">
      <c r="A56" s="120"/>
      <c r="B56" s="120"/>
      <c r="C56" s="120"/>
      <c r="D56" s="120"/>
      <c r="E56" s="121"/>
      <c r="F56" s="121"/>
    </row>
    <row r="57" spans="1:6" x14ac:dyDescent="0.25">
      <c r="A57" s="122" t="s">
        <v>66</v>
      </c>
      <c r="B57" s="123"/>
      <c r="C57" s="123"/>
      <c r="D57" s="123"/>
      <c r="E57" s="123"/>
      <c r="F57" s="124">
        <f>F22+F27+F37+F50+F55</f>
        <v>538600</v>
      </c>
    </row>
    <row r="58" spans="1:6" x14ac:dyDescent="0.25">
      <c r="A58" s="125" t="s">
        <v>67</v>
      </c>
      <c r="B58" s="126"/>
      <c r="C58" s="126"/>
      <c r="D58" s="126"/>
      <c r="E58" s="126"/>
      <c r="F58" s="127">
        <f>F57*0.05</f>
        <v>26930</v>
      </c>
    </row>
    <row r="59" spans="1:6" x14ac:dyDescent="0.25">
      <c r="A59" s="128" t="s">
        <v>68</v>
      </c>
      <c r="B59" s="129"/>
      <c r="C59" s="129"/>
      <c r="D59" s="129"/>
      <c r="E59" s="129"/>
      <c r="F59" s="130">
        <f>F57+F58</f>
        <v>565530</v>
      </c>
    </row>
    <row r="60" spans="1:6" x14ac:dyDescent="0.25">
      <c r="A60" s="125" t="s">
        <v>69</v>
      </c>
      <c r="B60" s="126"/>
      <c r="C60" s="126"/>
      <c r="D60" s="126"/>
      <c r="E60" s="126"/>
      <c r="F60" s="127">
        <f>F12</f>
        <v>800000</v>
      </c>
    </row>
    <row r="61" spans="1:6" x14ac:dyDescent="0.25">
      <c r="A61" s="131" t="s">
        <v>70</v>
      </c>
      <c r="B61" s="132"/>
      <c r="C61" s="132"/>
      <c r="D61" s="132"/>
      <c r="E61" s="132"/>
      <c r="F61" s="133">
        <f>F60-F59</f>
        <v>234470</v>
      </c>
    </row>
    <row r="62" spans="1:6" x14ac:dyDescent="0.25">
      <c r="A62" s="15" t="s">
        <v>71</v>
      </c>
      <c r="B62" s="16"/>
      <c r="C62" s="16"/>
      <c r="D62" s="16"/>
      <c r="E62" s="16"/>
      <c r="F62" s="12"/>
    </row>
    <row r="63" spans="1:6" ht="15.75" thickBot="1" x14ac:dyDescent="0.3">
      <c r="A63" s="17"/>
      <c r="B63" s="16"/>
      <c r="C63" s="16"/>
      <c r="D63" s="16"/>
      <c r="E63" s="16"/>
      <c r="F63" s="12"/>
    </row>
    <row r="64" spans="1:6" x14ac:dyDescent="0.25">
      <c r="A64" s="29" t="s">
        <v>72</v>
      </c>
      <c r="B64" s="30"/>
      <c r="C64" s="30"/>
      <c r="D64" s="30"/>
      <c r="E64" s="31"/>
      <c r="F64" s="12"/>
    </row>
    <row r="65" spans="1:6" x14ac:dyDescent="0.25">
      <c r="A65" s="32" t="s">
        <v>73</v>
      </c>
      <c r="B65" s="14"/>
      <c r="C65" s="14"/>
      <c r="D65" s="14"/>
      <c r="E65" s="33"/>
      <c r="F65" s="12"/>
    </row>
    <row r="66" spans="1:6" x14ac:dyDescent="0.25">
      <c r="A66" s="32" t="s">
        <v>74</v>
      </c>
      <c r="B66" s="14"/>
      <c r="C66" s="14"/>
      <c r="D66" s="14"/>
      <c r="E66" s="33"/>
      <c r="F66" s="12"/>
    </row>
    <row r="67" spans="1:6" x14ac:dyDescent="0.25">
      <c r="A67" s="32" t="s">
        <v>75</v>
      </c>
      <c r="B67" s="14"/>
      <c r="C67" s="14"/>
      <c r="D67" s="14"/>
      <c r="E67" s="33"/>
      <c r="F67" s="12"/>
    </row>
    <row r="68" spans="1:6" x14ac:dyDescent="0.25">
      <c r="A68" s="32" t="s">
        <v>76</v>
      </c>
      <c r="B68" s="14"/>
      <c r="C68" s="14"/>
      <c r="D68" s="14"/>
      <c r="E68" s="33"/>
      <c r="F68" s="12"/>
    </row>
    <row r="69" spans="1:6" x14ac:dyDescent="0.25">
      <c r="A69" s="32" t="s">
        <v>77</v>
      </c>
      <c r="B69" s="14"/>
      <c r="C69" s="14"/>
      <c r="D69" s="14"/>
      <c r="E69" s="33"/>
      <c r="F69" s="12"/>
    </row>
    <row r="70" spans="1:6" ht="15.75" thickBot="1" x14ac:dyDescent="0.3">
      <c r="A70" s="34" t="s">
        <v>78</v>
      </c>
      <c r="B70" s="35"/>
      <c r="C70" s="35"/>
      <c r="D70" s="35"/>
      <c r="E70" s="36"/>
      <c r="F70" s="12"/>
    </row>
    <row r="71" spans="1:6" x14ac:dyDescent="0.25">
      <c r="A71" s="27"/>
      <c r="B71" s="14"/>
      <c r="C71" s="14"/>
      <c r="D71" s="14"/>
      <c r="E71" s="14"/>
      <c r="F71" s="12"/>
    </row>
    <row r="72" spans="1:6" ht="15.75" thickBot="1" x14ac:dyDescent="0.3">
      <c r="A72" s="67" t="s">
        <v>79</v>
      </c>
      <c r="B72" s="68"/>
      <c r="C72" s="26"/>
      <c r="D72" s="5"/>
      <c r="E72" s="5"/>
      <c r="F72" s="12"/>
    </row>
    <row r="73" spans="1:6" x14ac:dyDescent="0.25">
      <c r="A73" s="19" t="s">
        <v>64</v>
      </c>
      <c r="B73" s="6" t="s">
        <v>80</v>
      </c>
      <c r="C73" s="20" t="s">
        <v>81</v>
      </c>
      <c r="D73" s="5"/>
      <c r="E73" s="5"/>
      <c r="F73" s="12"/>
    </row>
    <row r="74" spans="1:6" x14ac:dyDescent="0.25">
      <c r="A74" s="21" t="s">
        <v>82</v>
      </c>
      <c r="B74" s="7"/>
      <c r="C74" s="22">
        <f>(B74/B80)</f>
        <v>0</v>
      </c>
      <c r="D74" s="5"/>
      <c r="E74" s="5"/>
      <c r="F74" s="12"/>
    </row>
    <row r="75" spans="1:6" x14ac:dyDescent="0.25">
      <c r="A75" s="21" t="s">
        <v>83</v>
      </c>
      <c r="B75" s="8"/>
      <c r="C75" s="22">
        <v>0</v>
      </c>
      <c r="D75" s="5"/>
      <c r="E75" s="5"/>
      <c r="F75" s="12"/>
    </row>
    <row r="76" spans="1:6" x14ac:dyDescent="0.25">
      <c r="A76" s="21" t="s">
        <v>84</v>
      </c>
      <c r="B76" s="7">
        <v>174000</v>
      </c>
      <c r="C76" s="22">
        <f>(B76/B80)</f>
        <v>0.30767598535886692</v>
      </c>
      <c r="D76" s="5"/>
      <c r="E76" s="5"/>
      <c r="F76" s="12"/>
    </row>
    <row r="77" spans="1:6" x14ac:dyDescent="0.25">
      <c r="A77" s="21" t="s">
        <v>45</v>
      </c>
      <c r="B77" s="7">
        <f>F50</f>
        <v>364600</v>
      </c>
      <c r="C77" s="22">
        <f>(B77/B80)</f>
        <v>0.64470496702208546</v>
      </c>
      <c r="D77" s="5"/>
      <c r="E77" s="5"/>
      <c r="F77" s="12"/>
    </row>
    <row r="78" spans="1:6" x14ac:dyDescent="0.25">
      <c r="A78" s="21" t="s">
        <v>85</v>
      </c>
      <c r="B78" s="9"/>
      <c r="C78" s="22">
        <f>(B78/B80)</f>
        <v>0</v>
      </c>
      <c r="D78" s="11"/>
      <c r="E78" s="11"/>
      <c r="F78" s="12"/>
    </row>
    <row r="79" spans="1:6" x14ac:dyDescent="0.25">
      <c r="A79" s="21" t="s">
        <v>86</v>
      </c>
      <c r="B79" s="9">
        <v>26930</v>
      </c>
      <c r="C79" s="22">
        <f>(B79/B80)</f>
        <v>4.7619047619047616E-2</v>
      </c>
      <c r="D79" s="11"/>
      <c r="E79" s="11"/>
      <c r="F79" s="12"/>
    </row>
    <row r="80" spans="1:6" ht="15.75" thickBot="1" x14ac:dyDescent="0.3">
      <c r="A80" s="23" t="s">
        <v>87</v>
      </c>
      <c r="B80" s="24">
        <f>SUM(B74:B79)</f>
        <v>565530</v>
      </c>
      <c r="C80" s="25">
        <f>SUM(C74:C79)</f>
        <v>1</v>
      </c>
      <c r="D80" s="11"/>
      <c r="E80" s="11"/>
      <c r="F80" s="12"/>
    </row>
    <row r="81" spans="1:6" x14ac:dyDescent="0.25">
      <c r="A81" s="17"/>
      <c r="B81" s="16"/>
      <c r="C81" s="16"/>
      <c r="D81" s="16"/>
      <c r="E81" s="16"/>
      <c r="F81" s="12"/>
    </row>
    <row r="82" spans="1:6" x14ac:dyDescent="0.25">
      <c r="A82" s="18"/>
      <c r="B82" s="16"/>
      <c r="C82" s="16"/>
      <c r="D82" s="16"/>
      <c r="E82" s="16"/>
      <c r="F82" s="12"/>
    </row>
    <row r="83" spans="1:6" ht="15.75" thickBot="1" x14ac:dyDescent="0.3">
      <c r="A83" s="38"/>
      <c r="B83" s="39" t="s">
        <v>88</v>
      </c>
      <c r="C83" s="40"/>
      <c r="D83" s="41"/>
      <c r="E83" s="10"/>
      <c r="F83" s="12"/>
    </row>
    <row r="84" spans="1:6" x14ac:dyDescent="0.25">
      <c r="A84" s="42" t="s">
        <v>89</v>
      </c>
      <c r="B84" s="143">
        <v>450</v>
      </c>
      <c r="C84" s="143">
        <v>500</v>
      </c>
      <c r="D84" s="144">
        <v>550</v>
      </c>
      <c r="E84" s="37"/>
      <c r="F84" s="13"/>
    </row>
    <row r="85" spans="1:6" ht="15.75" thickBot="1" x14ac:dyDescent="0.3">
      <c r="A85" s="23" t="s">
        <v>90</v>
      </c>
      <c r="B85" s="145">
        <f>F59/B84</f>
        <v>1256.7333333333333</v>
      </c>
      <c r="C85" s="24">
        <f>F59/C84</f>
        <v>1131.06</v>
      </c>
      <c r="D85" s="43">
        <f>F59/D84</f>
        <v>1028.2363636363636</v>
      </c>
      <c r="E85" s="37"/>
      <c r="F85" s="13"/>
    </row>
    <row r="86" spans="1:6" x14ac:dyDescent="0.25">
      <c r="A86" s="28" t="s">
        <v>91</v>
      </c>
      <c r="B86" s="14"/>
      <c r="C86" s="14"/>
      <c r="D86" s="14"/>
      <c r="E86" s="14"/>
      <c r="F86" s="14"/>
    </row>
  </sheetData>
  <mergeCells count="8">
    <mergeCell ref="D15:E15"/>
    <mergeCell ref="A17:F17"/>
    <mergeCell ref="A72:B72"/>
    <mergeCell ref="D9:E9"/>
    <mergeCell ref="D10:E10"/>
    <mergeCell ref="D11:E11"/>
    <mergeCell ref="D13:E13"/>
    <mergeCell ref="D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 suplementaria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2021-04-04T02:28:59Z</dcterms:modified>
  <cp:category/>
  <cp:contentStatus/>
</cp:coreProperties>
</file>