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OLOL\"/>
    </mc:Choice>
  </mc:AlternateContent>
  <bookViews>
    <workbookView xWindow="0" yWindow="0" windowWidth="25200" windowHeight="11385"/>
  </bookViews>
  <sheets>
    <sheet name="Quinu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55" i="1" l="1"/>
  <c r="G54" i="1"/>
  <c r="G53" i="1"/>
  <c r="G52" i="1"/>
  <c r="G50" i="1"/>
  <c r="G48" i="1"/>
  <c r="G46" i="1"/>
  <c r="G45" i="1"/>
  <c r="G43" i="1"/>
  <c r="G38" i="1"/>
  <c r="G37" i="1"/>
  <c r="G36" i="1"/>
  <c r="G35" i="1"/>
  <c r="G34" i="1"/>
  <c r="G33" i="1"/>
  <c r="G23" i="1"/>
  <c r="G22" i="1"/>
  <c r="G12" i="1"/>
  <c r="G63" i="1" l="1"/>
  <c r="G24" i="1"/>
  <c r="C86" i="1" l="1"/>
  <c r="G29" i="1" l="1"/>
  <c r="C83" i="1" s="1"/>
  <c r="G68" i="1"/>
  <c r="C82" i="1" l="1"/>
  <c r="G57" i="1"/>
  <c r="C85" i="1" s="1"/>
  <c r="G39" i="1"/>
  <c r="C84" i="1" s="1"/>
  <c r="G65" i="1" l="1"/>
  <c r="G66" i="1" s="1"/>
  <c r="G67" i="1" l="1"/>
  <c r="G69" i="1" s="1"/>
  <c r="C87" i="1"/>
  <c r="E93" i="1" l="1"/>
  <c r="C88" i="1"/>
  <c r="D93" i="1"/>
  <c r="C93" i="1"/>
  <c r="D85" i="1" l="1"/>
  <c r="D86" i="1"/>
  <c r="D82" i="1"/>
  <c r="D84" i="1"/>
  <c r="D87" i="1"/>
  <c r="D88" i="1" l="1"/>
</calcChain>
</file>

<file path=xl/sharedStrings.xml><?xml version="1.0" encoding="utf-8"?>
<sst xmlns="http://schemas.openxmlformats.org/spreadsheetml/2006/main" count="151" uniqueCount="114">
  <si>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</si>
  <si>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</si>
  <si>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</si>
  <si>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</si>
  <si>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</si>
  <si>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</si>
  <si>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</si>
  <si>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</si>
  <si>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</si>
  <si>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</si>
  <si>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</si>
  <si>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</si>
  <si>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</si>
  <si>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</si>
  <si>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</si>
  <si>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</si>
  <si>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</si>
  <si>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</si>
  <si>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</si>
  <si>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</si>
  <si>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</si>
  <si>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</si>
  <si>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</si>
  <si>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</si>
  <si>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</si>
  <si>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</si>
  <si>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</si>
  <si>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</si>
  <si>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</si>
  <si>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</si>
  <si>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</si>
  <si>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</si>
  <si>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</si>
  <si>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</si>
  <si>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</si>
  <si>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</si>
  <si>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</si>
  <si>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</si>
  <si>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</si>
  <si>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</si>
  <si>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</si>
  <si>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</si>
  <si>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</si>
  <si>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</si>
  <si>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</si>
  <si>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</si>
  <si>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</si>
  <si>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</si>
  <si>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</si>
  <si>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</si>
  <si>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</si>
  <si>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</si>
  <si>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</si>
  <si>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</si>
  <si>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</si>
  <si>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</si>
  <si>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</si>
  <si>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</si>
  <si>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</si>
  <si>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</si>
  <si>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</si>
  <si>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</si>
  <si>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LOLOL</t>
  </si>
  <si>
    <t>Agosto</t>
  </si>
  <si>
    <t>lt</t>
  </si>
  <si>
    <t>m3</t>
  </si>
  <si>
    <t>Julio</t>
  </si>
  <si>
    <t>Junio</t>
  </si>
  <si>
    <t>Punto 70 WP</t>
  </si>
  <si>
    <t>Mercado interno</t>
  </si>
  <si>
    <t>Rastraje</t>
  </si>
  <si>
    <t>QUINUA</t>
  </si>
  <si>
    <t>CAHUIL</t>
  </si>
  <si>
    <t>MEDIA</t>
  </si>
  <si>
    <t>OHIGGINS</t>
  </si>
  <si>
    <t>Paredones - Pumanque - Lolol</t>
  </si>
  <si>
    <t>Marzo - Abril</t>
  </si>
  <si>
    <t>Enero - Febrero</t>
  </si>
  <si>
    <t xml:space="preserve">HELADAS - SEQUIA </t>
  </si>
  <si>
    <t>Limpia - raleo</t>
  </si>
  <si>
    <t>Aplicación agroquimicos</t>
  </si>
  <si>
    <t xml:space="preserve"> Septiembre - Enero</t>
  </si>
  <si>
    <t>Mayo -Junio</t>
  </si>
  <si>
    <t>Incorporación Guano</t>
  </si>
  <si>
    <t>Agosto- Septiembre</t>
  </si>
  <si>
    <t>Acarreo de insumos</t>
  </si>
  <si>
    <t>Junio -Septiembre</t>
  </si>
  <si>
    <t>Trilla</t>
  </si>
  <si>
    <t>Acarreo de cosecha</t>
  </si>
  <si>
    <t>Enero - Febreo</t>
  </si>
  <si>
    <t xml:space="preserve">Semillas </t>
  </si>
  <si>
    <t>Fertilizantes</t>
  </si>
  <si>
    <t>Guano Pollo Broiler</t>
  </si>
  <si>
    <t>Ruckam Algae</t>
  </si>
  <si>
    <t>Agosto - Noviembre</t>
  </si>
  <si>
    <t>Herbicidas</t>
  </si>
  <si>
    <t>Hache uno 2000  175 Ec</t>
  </si>
  <si>
    <t>Fungicidas</t>
  </si>
  <si>
    <t>DM31</t>
  </si>
  <si>
    <t>Octubre.</t>
  </si>
  <si>
    <t>Trigard 75 wp</t>
  </si>
  <si>
    <t>sobre</t>
  </si>
  <si>
    <t>Septiembre.</t>
  </si>
  <si>
    <t>Dipel wg</t>
  </si>
  <si>
    <t>induce  ph</t>
  </si>
  <si>
    <t>l</t>
  </si>
  <si>
    <t>Junio - Septiembre</t>
  </si>
  <si>
    <t>Rendimiento (kg/hà)</t>
  </si>
  <si>
    <t>Costo unitario ($/kg) (*)</t>
  </si>
  <si>
    <t>Septiembre</t>
  </si>
  <si>
    <t>Siembre</t>
  </si>
  <si>
    <t>Septiembre - Octubre</t>
  </si>
  <si>
    <t>3. Precio esperado por ventas corresponde a precio colocado en el domicilio del comprador</t>
  </si>
  <si>
    <t>2.  Precio de Insumos corresponde a precios colocados en el 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</si>
</sst>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.00\ _€_-;\-* #,##0.00\ _€_-;_-* &quot;-&quot;??\ _€_-;_-@_-"/>
    <numFmt numFmtId="168" formatCode="_ * #,##0.0_ ;_ * \-#,##0.0_ ;_ * &quot;-&quot;??_ ;_ @_ "/>
    <numFmt numFmtId="169" formatCode="mmmm/yy"/>
    <numFmt numFmtId="170" formatCode="#,##0;[Red]#,##0"/>
    <numFmt numFmtId="171" formatCode="0.0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9"/>
      <name val="Helvetica Neue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167" fontId="23" fillId="0" borderId="22" applyFont="0" applyFill="0" applyBorder="0" applyAlignment="0" applyProtection="0"/>
    <xf numFmtId="0" fontId="1" fillId="0" borderId="22"/>
    <xf numFmtId="0" fontId="23" fillId="0" borderId="22"/>
    <xf numFmtId="168" fontId="23" fillId="0" borderId="22" applyFont="0" applyFill="0" applyBorder="0" applyAlignment="0" applyProtection="0"/>
    <xf numFmtId="0" fontId="24" fillId="0" borderId="22"/>
    <xf numFmtId="0" fontId="23" fillId="0" borderId="22"/>
    <xf numFmtId="166" fontId="23" fillId="0" borderId="22" applyFont="0" applyFill="0" applyBorder="0" applyAlignment="0" applyProtection="0"/>
    <xf numFmtId="168" fontId="23" fillId="0" borderId="22" applyFont="0" applyFill="0" applyBorder="0" applyAlignment="0" applyProtection="0"/>
  </cellStyleXfs>
  <cellXfs count="19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2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4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4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4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20" fillId="0" borderId="56" xfId="0" applyFont="1" applyFill="1" applyBorder="1" applyAlignment="1">
      <alignment horizontal="center" vertical="center"/>
    </xf>
    <xf numFmtId="3" fontId="20" fillId="0" borderId="56" xfId="1" applyNumberFormat="1" applyFont="1" applyFill="1" applyBorder="1" applyAlignment="1">
      <alignment horizontal="center" vertical="center"/>
    </xf>
    <xf numFmtId="3" fontId="20" fillId="0" borderId="56" xfId="1" applyNumberFormat="1" applyFont="1" applyBorder="1" applyAlignment="1">
      <alignment horizontal="center" vertical="center"/>
    </xf>
    <xf numFmtId="0" fontId="21" fillId="0" borderId="57" xfId="4" applyFont="1" applyFill="1" applyBorder="1"/>
    <xf numFmtId="0" fontId="25" fillId="0" borderId="58" xfId="6" applyNumberFormat="1" applyFont="1" applyFill="1" applyBorder="1" applyAlignment="1" applyProtection="1">
      <alignment horizontal="left"/>
    </xf>
    <xf numFmtId="0" fontId="21" fillId="0" borderId="58" xfId="7" applyFont="1" applyFill="1" applyBorder="1" applyAlignment="1" applyProtection="1">
      <alignment horizontal="center"/>
    </xf>
    <xf numFmtId="0" fontId="21" fillId="0" borderId="58" xfId="7" applyNumberFormat="1" applyFont="1" applyFill="1" applyBorder="1" applyAlignment="1" applyProtection="1">
      <alignment horizontal="center"/>
    </xf>
    <xf numFmtId="0" fontId="21" fillId="0" borderId="58" xfId="7" applyFont="1" applyFill="1" applyBorder="1" applyAlignment="1"/>
    <xf numFmtId="0" fontId="21" fillId="0" borderId="57" xfId="7" applyFont="1" applyFill="1" applyBorder="1" applyAlignment="1" applyProtection="1">
      <alignment horizontal="center"/>
    </xf>
    <xf numFmtId="0" fontId="21" fillId="0" borderId="57" xfId="7" applyNumberFormat="1" applyFont="1" applyFill="1" applyBorder="1" applyAlignment="1" applyProtection="1">
      <alignment horizontal="center"/>
    </xf>
    <xf numFmtId="0" fontId="22" fillId="0" borderId="57" xfId="0" applyFont="1" applyBorder="1"/>
    <xf numFmtId="0" fontId="22" fillId="0" borderId="57" xfId="0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1" fillId="0" borderId="57" xfId="0" applyNumberFormat="1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7" xfId="0" applyFont="1" applyBorder="1" applyAlignment="1">
      <alignment wrapText="1"/>
    </xf>
    <xf numFmtId="3" fontId="21" fillId="11" borderId="57" xfId="0" applyNumberFormat="1" applyFont="1" applyFill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13" fillId="8" borderId="54" xfId="0" applyNumberFormat="1" applyFont="1" applyFill="1" applyBorder="1" applyAlignment="1">
      <alignment horizontal="center" vertical="center"/>
    </xf>
    <xf numFmtId="0" fontId="13" fillId="8" borderId="54" xfId="0" applyNumberFormat="1" applyFont="1" applyFill="1" applyBorder="1" applyAlignment="1">
      <alignment horizontal="center" vertical="center"/>
    </xf>
    <xf numFmtId="0" fontId="13" fillId="8" borderId="55" xfId="0" applyNumberFormat="1" applyFont="1" applyFill="1" applyBorder="1" applyAlignment="1">
      <alignment horizontal="center" vertical="center"/>
    </xf>
    <xf numFmtId="165" fontId="13" fillId="8" borderId="39" xfId="0" applyNumberFormat="1" applyFont="1" applyFill="1" applyBorder="1" applyAlignment="1">
      <alignment horizontal="center" vertical="center"/>
    </xf>
    <xf numFmtId="165" fontId="13" fillId="8" borderId="40" xfId="0" applyNumberFormat="1" applyFont="1" applyFill="1" applyBorder="1" applyAlignment="1">
      <alignment horizontal="center" vertical="center"/>
    </xf>
    <xf numFmtId="0" fontId="22" fillId="10" borderId="59" xfId="0" applyFont="1" applyFill="1" applyBorder="1" applyAlignment="1">
      <alignment horizontal="right" vertical="center" wrapText="1"/>
    </xf>
    <xf numFmtId="0" fontId="22" fillId="10" borderId="60" xfId="0" applyFont="1" applyFill="1" applyBorder="1" applyAlignment="1">
      <alignment horizontal="right" vertical="center"/>
    </xf>
    <xf numFmtId="0" fontId="22" fillId="10" borderId="60" xfId="0" applyFont="1" applyFill="1" applyBorder="1" applyAlignment="1">
      <alignment horizontal="right" vertical="center" wrapText="1"/>
    </xf>
    <xf numFmtId="169" fontId="22" fillId="10" borderId="61" xfId="0" applyNumberFormat="1" applyFont="1" applyFill="1" applyBorder="1" applyAlignment="1">
      <alignment horizontal="right" vertical="center"/>
    </xf>
    <xf numFmtId="3" fontId="22" fillId="0" borderId="59" xfId="0" applyNumberFormat="1" applyFont="1" applyBorder="1" applyAlignment="1">
      <alignment horizontal="right" vertical="center"/>
    </xf>
    <xf numFmtId="17" fontId="22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22" fillId="0" borderId="60" xfId="0" applyNumberFormat="1" applyFont="1" applyBorder="1" applyAlignment="1">
      <alignment horizontal="right" vertical="center"/>
    </xf>
    <xf numFmtId="0" fontId="22" fillId="0" borderId="62" xfId="0" applyFont="1" applyBorder="1" applyAlignment="1">
      <alignment horizontal="right" vertical="center" wrapText="1"/>
    </xf>
    <xf numFmtId="0" fontId="22" fillId="0" borderId="63" xfId="0" applyFont="1" applyBorder="1" applyAlignment="1">
      <alignment horizontal="right" vertical="center" wrapText="1"/>
    </xf>
    <xf numFmtId="0" fontId="22" fillId="0" borderId="58" xfId="0" applyFont="1" applyBorder="1" applyAlignment="1">
      <alignment horizontal="center"/>
    </xf>
    <xf numFmtId="170" fontId="21" fillId="0" borderId="58" xfId="0" applyNumberFormat="1" applyFont="1" applyBorder="1"/>
    <xf numFmtId="0" fontId="21" fillId="0" borderId="64" xfId="7" applyFont="1" applyFill="1" applyBorder="1" applyAlignment="1" applyProtection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21" fillId="0" borderId="64" xfId="7" applyNumberFormat="1" applyFont="1" applyFill="1" applyBorder="1" applyAlignment="1" applyProtection="1">
      <alignment horizontal="center" vertical="center"/>
    </xf>
    <xf numFmtId="0" fontId="21" fillId="0" borderId="64" xfId="7" applyFont="1" applyFill="1" applyBorder="1" applyAlignment="1">
      <alignment horizontal="center" vertical="center"/>
    </xf>
    <xf numFmtId="170" fontId="21" fillId="0" borderId="64" xfId="6" applyNumberFormat="1" applyFont="1" applyFill="1" applyBorder="1" applyAlignment="1" applyProtection="1">
      <alignment horizontal="center" vertical="center"/>
    </xf>
    <xf numFmtId="170" fontId="21" fillId="0" borderId="58" xfId="0" applyNumberFormat="1" applyFont="1" applyBorder="1" applyAlignment="1">
      <alignment vertical="center"/>
    </xf>
    <xf numFmtId="0" fontId="21" fillId="0" borderId="57" xfId="7" applyFont="1" applyFill="1" applyBorder="1" applyAlignment="1" applyProtection="1">
      <alignment horizontal="left"/>
    </xf>
    <xf numFmtId="171" fontId="21" fillId="0" borderId="57" xfId="7" applyNumberFormat="1" applyFont="1" applyFill="1" applyBorder="1" applyAlignment="1" applyProtection="1">
      <alignment horizontal="center"/>
    </xf>
    <xf numFmtId="0" fontId="21" fillId="0" borderId="57" xfId="7" applyFont="1" applyFill="1" applyBorder="1" applyAlignment="1">
      <alignment horizontal="left"/>
    </xf>
    <xf numFmtId="170" fontId="21" fillId="0" borderId="57" xfId="6" applyNumberFormat="1" applyFont="1" applyFill="1" applyBorder="1" applyAlignment="1" applyProtection="1">
      <alignment horizontal="center"/>
    </xf>
    <xf numFmtId="0" fontId="21" fillId="0" borderId="57" xfId="7" applyFont="1" applyFill="1" applyBorder="1" applyAlignment="1">
      <alignment horizontal="center"/>
    </xf>
    <xf numFmtId="0" fontId="21" fillId="0" borderId="65" xfId="7" applyFont="1" applyFill="1" applyBorder="1" applyAlignment="1" applyProtection="1">
      <alignment horizontal="left"/>
    </xf>
    <xf numFmtId="0" fontId="21" fillId="0" borderId="65" xfId="7" applyFont="1" applyFill="1" applyBorder="1" applyAlignment="1" applyProtection="1">
      <alignment horizontal="center"/>
    </xf>
    <xf numFmtId="171" fontId="21" fillId="0" borderId="65" xfId="7" applyNumberFormat="1" applyFont="1" applyFill="1" applyBorder="1" applyAlignment="1" applyProtection="1">
      <alignment horizontal="center"/>
    </xf>
    <xf numFmtId="0" fontId="21" fillId="0" borderId="65" xfId="7" applyFont="1" applyFill="1" applyBorder="1" applyAlignment="1">
      <alignment horizontal="left"/>
    </xf>
    <xf numFmtId="170" fontId="21" fillId="0" borderId="65" xfId="6" applyNumberFormat="1" applyFont="1" applyFill="1" applyBorder="1" applyAlignment="1" applyProtection="1">
      <alignment horizontal="center"/>
    </xf>
    <xf numFmtId="0" fontId="0" fillId="2" borderId="66" xfId="0" applyFont="1" applyFill="1" applyBorder="1" applyAlignment="1"/>
    <xf numFmtId="170" fontId="21" fillId="0" borderId="58" xfId="7" applyNumberFormat="1" applyFont="1" applyFill="1" applyBorder="1" applyAlignment="1" applyProtection="1">
      <alignment horizontal="center"/>
    </xf>
    <xf numFmtId="0" fontId="25" fillId="0" borderId="67" xfId="7" applyFont="1" applyFill="1" applyBorder="1" applyAlignment="1" applyProtection="1">
      <alignment horizontal="left"/>
    </xf>
    <xf numFmtId="0" fontId="21" fillId="0" borderId="67" xfId="7" applyFont="1" applyFill="1" applyBorder="1" applyAlignment="1" applyProtection="1">
      <alignment horizontal="center"/>
    </xf>
    <xf numFmtId="0" fontId="21" fillId="0" borderId="67" xfId="7" applyNumberFormat="1" applyFont="1" applyFill="1" applyBorder="1" applyAlignment="1" applyProtection="1">
      <alignment horizontal="center"/>
    </xf>
    <xf numFmtId="0" fontId="21" fillId="0" borderId="67" xfId="7" applyFont="1" applyFill="1" applyBorder="1" applyAlignment="1"/>
    <xf numFmtId="170" fontId="21" fillId="0" borderId="67" xfId="7" applyNumberFormat="1" applyFont="1" applyFill="1" applyBorder="1" applyAlignment="1" applyProtection="1">
      <alignment horizontal="center"/>
    </xf>
    <xf numFmtId="170" fontId="21" fillId="0" borderId="67" xfId="0" applyNumberFormat="1" applyFont="1" applyBorder="1"/>
    <xf numFmtId="0" fontId="21" fillId="0" borderId="67" xfId="7" applyFont="1" applyFill="1" applyBorder="1" applyAlignment="1" applyProtection="1">
      <alignment horizontal="left"/>
    </xf>
    <xf numFmtId="0" fontId="21" fillId="0" borderId="67" xfId="8" applyNumberFormat="1" applyFont="1" applyFill="1" applyBorder="1" applyAlignment="1">
      <alignment horizontal="center"/>
    </xf>
    <xf numFmtId="0" fontId="21" fillId="0" borderId="68" xfId="6" applyNumberFormat="1" applyFont="1" applyFill="1" applyBorder="1" applyAlignment="1" applyProtection="1">
      <alignment horizontal="left"/>
    </xf>
    <xf numFmtId="0" fontId="21" fillId="0" borderId="69" xfId="6" applyNumberFormat="1" applyFont="1" applyFill="1" applyBorder="1" applyAlignment="1" applyProtection="1">
      <alignment horizontal="left"/>
    </xf>
    <xf numFmtId="0" fontId="21" fillId="0" borderId="70" xfId="7" applyFont="1" applyFill="1" applyBorder="1" applyAlignment="1" applyProtection="1">
      <alignment horizontal="center"/>
    </xf>
    <xf numFmtId="0" fontId="21" fillId="0" borderId="70" xfId="7" applyNumberFormat="1" applyFont="1" applyFill="1" applyBorder="1" applyAlignment="1" applyProtection="1">
      <alignment horizontal="center"/>
    </xf>
    <xf numFmtId="0" fontId="21" fillId="0" borderId="70" xfId="7" applyFont="1" applyFill="1" applyBorder="1" applyAlignment="1"/>
    <xf numFmtId="170" fontId="21" fillId="0" borderId="70" xfId="7" applyNumberFormat="1" applyFont="1" applyFill="1" applyBorder="1" applyAlignment="1" applyProtection="1">
      <alignment horizontal="center"/>
    </xf>
    <xf numFmtId="0" fontId="21" fillId="0" borderId="70" xfId="6" applyNumberFormat="1" applyFont="1" applyFill="1" applyBorder="1" applyAlignment="1" applyProtection="1">
      <alignment horizontal="left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0">
    <cellStyle name="Millares" xfId="1" builtinId="3"/>
    <cellStyle name="Millares 3" xfId="2"/>
    <cellStyle name="Millares 4" xfId="9"/>
    <cellStyle name="Millares 6" xfId="5"/>
    <cellStyle name="Millares 6 2" xfId="8"/>
    <cellStyle name="Normal" xfId="0" builtinId="0"/>
    <cellStyle name="Normal 2 3" xfId="7"/>
    <cellStyle name="Normal 4" xfId="3"/>
    <cellStyle name="Normal 6" xfId="4"/>
    <cellStyle name="Normal_Hoja1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30" zoomScaleNormal="130" workbookViewId="0"/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38" t="s">
        <v>71</v>
      </c>
      <c r="D9" s="7"/>
      <c r="E9" s="187" t="s">
        <v>1</v>
      </c>
      <c r="F9" s="188"/>
      <c r="G9" s="142">
        <v>1500</v>
      </c>
    </row>
    <row r="10" spans="1:7" ht="38.25" customHeight="1">
      <c r="A10" s="5"/>
      <c r="B10" s="8" t="s">
        <v>2</v>
      </c>
      <c r="C10" s="139" t="s">
        <v>72</v>
      </c>
      <c r="D10" s="9"/>
      <c r="E10" s="185" t="s">
        <v>3</v>
      </c>
      <c r="F10" s="186"/>
      <c r="G10" s="143" t="s">
        <v>76</v>
      </c>
    </row>
    <row r="11" spans="1:7" ht="18" customHeight="1">
      <c r="A11" s="5"/>
      <c r="B11" s="8" t="s">
        <v>4</v>
      </c>
      <c r="C11" s="139" t="s">
        <v>73</v>
      </c>
      <c r="D11" s="9"/>
      <c r="E11" s="185" t="s">
        <v>5</v>
      </c>
      <c r="F11" s="186"/>
      <c r="G11" s="144">
        <v>1000</v>
      </c>
    </row>
    <row r="12" spans="1:7" ht="11.25" customHeight="1">
      <c r="A12" s="5"/>
      <c r="B12" s="8" t="s">
        <v>6</v>
      </c>
      <c r="C12" s="139" t="s">
        <v>74</v>
      </c>
      <c r="D12" s="9"/>
      <c r="E12" s="10" t="s">
        <v>7</v>
      </c>
      <c r="F12" s="11"/>
      <c r="G12" s="145">
        <f>+G9*G11</f>
        <v>1500000</v>
      </c>
    </row>
    <row r="13" spans="1:7" ht="11.25" customHeight="1">
      <c r="A13" s="5"/>
      <c r="B13" s="8" t="s">
        <v>8</v>
      </c>
      <c r="C13" s="139" t="s">
        <v>62</v>
      </c>
      <c r="D13" s="9"/>
      <c r="E13" s="185" t="s">
        <v>9</v>
      </c>
      <c r="F13" s="186"/>
      <c r="G13" s="146" t="s">
        <v>69</v>
      </c>
    </row>
    <row r="14" spans="1:7" ht="24">
      <c r="A14" s="5"/>
      <c r="B14" s="8" t="s">
        <v>10</v>
      </c>
      <c r="C14" s="140" t="s">
        <v>75</v>
      </c>
      <c r="D14" s="9"/>
      <c r="E14" s="185" t="s">
        <v>11</v>
      </c>
      <c r="F14" s="186"/>
      <c r="G14" s="143" t="s">
        <v>77</v>
      </c>
    </row>
    <row r="15" spans="1:7" ht="26.25" thickBot="1">
      <c r="A15" s="5"/>
      <c r="B15" s="8" t="s">
        <v>12</v>
      </c>
      <c r="C15" s="141">
        <v>44242</v>
      </c>
      <c r="D15" s="9"/>
      <c r="E15" s="189" t="s">
        <v>13</v>
      </c>
      <c r="F15" s="190"/>
      <c r="G15" s="147" t="s">
        <v>78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91" t="s">
        <v>14</v>
      </c>
      <c r="C17" s="192"/>
      <c r="D17" s="192"/>
      <c r="E17" s="192"/>
      <c r="F17" s="192"/>
      <c r="G17" s="192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15</v>
      </c>
      <c r="C19" s="22"/>
      <c r="D19" s="23"/>
      <c r="E19" s="23"/>
      <c r="F19" s="23"/>
      <c r="G19" s="23"/>
    </row>
    <row r="20" spans="1:7" ht="24" customHeight="1">
      <c r="A20" s="17"/>
      <c r="B20" s="24" t="s">
        <v>16</v>
      </c>
      <c r="C20" s="24" t="s">
        <v>17</v>
      </c>
      <c r="D20" s="24" t="s">
        <v>18</v>
      </c>
      <c r="E20" s="24" t="s">
        <v>19</v>
      </c>
      <c r="F20" s="24" t="s">
        <v>20</v>
      </c>
      <c r="G20" s="24" t="s">
        <v>21</v>
      </c>
    </row>
    <row r="21" spans="1:7" ht="24" customHeight="1">
      <c r="A21" s="17"/>
      <c r="B21" s="150" t="s">
        <v>110</v>
      </c>
      <c r="C21" s="151" t="s">
        <v>22</v>
      </c>
      <c r="D21" s="152">
        <v>0.5</v>
      </c>
      <c r="E21" s="153" t="s">
        <v>109</v>
      </c>
      <c r="F21" s="154">
        <v>20000</v>
      </c>
      <c r="G21" s="155">
        <f>+F21*D21</f>
        <v>10000</v>
      </c>
    </row>
    <row r="22" spans="1:7" ht="24" customHeight="1">
      <c r="A22" s="17"/>
      <c r="B22" s="150" t="s">
        <v>79</v>
      </c>
      <c r="C22" s="151" t="s">
        <v>22</v>
      </c>
      <c r="D22" s="152">
        <v>5</v>
      </c>
      <c r="E22" s="153" t="s">
        <v>111</v>
      </c>
      <c r="F22" s="154">
        <v>20000</v>
      </c>
      <c r="G22" s="155">
        <f>+F22*D22</f>
        <v>100000</v>
      </c>
    </row>
    <row r="23" spans="1:7" ht="24" customHeight="1">
      <c r="A23" s="17"/>
      <c r="B23" s="150" t="s">
        <v>80</v>
      </c>
      <c r="C23" s="151" t="s">
        <v>22</v>
      </c>
      <c r="D23" s="152">
        <v>2</v>
      </c>
      <c r="E23" s="153" t="s">
        <v>81</v>
      </c>
      <c r="F23" s="154">
        <v>20000</v>
      </c>
      <c r="G23" s="155">
        <f>+D23*F23</f>
        <v>40000</v>
      </c>
    </row>
    <row r="24" spans="1:7" ht="12.75" customHeight="1">
      <c r="A24" s="17"/>
      <c r="B24" s="25" t="s">
        <v>23</v>
      </c>
      <c r="C24" s="26"/>
      <c r="D24" s="26"/>
      <c r="E24" s="26"/>
      <c r="F24" s="27"/>
      <c r="G24" s="28">
        <f>SUM(G22:G23)</f>
        <v>140000</v>
      </c>
    </row>
    <row r="25" spans="1:7" ht="12" customHeight="1">
      <c r="A25" s="2"/>
      <c r="B25" s="18"/>
      <c r="C25" s="20"/>
      <c r="D25" s="20"/>
      <c r="E25" s="20"/>
      <c r="F25" s="29"/>
      <c r="G25" s="29"/>
    </row>
    <row r="26" spans="1:7" ht="12" customHeight="1">
      <c r="A26" s="5"/>
      <c r="B26" s="30" t="s">
        <v>24</v>
      </c>
      <c r="C26" s="31"/>
      <c r="D26" s="32"/>
      <c r="E26" s="32"/>
      <c r="F26" s="33"/>
      <c r="G26" s="33"/>
    </row>
    <row r="27" spans="1:7" ht="24" customHeight="1">
      <c r="A27" s="5"/>
      <c r="B27" s="34" t="s">
        <v>16</v>
      </c>
      <c r="C27" s="35" t="s">
        <v>17</v>
      </c>
      <c r="D27" s="35" t="s">
        <v>18</v>
      </c>
      <c r="E27" s="34" t="s">
        <v>19</v>
      </c>
      <c r="F27" s="35" t="s">
        <v>20</v>
      </c>
      <c r="G27" s="34" t="s">
        <v>21</v>
      </c>
    </row>
    <row r="28" spans="1:7" ht="12" customHeight="1">
      <c r="A28" s="5"/>
      <c r="B28" s="36"/>
      <c r="C28" s="37"/>
      <c r="D28" s="37"/>
      <c r="E28" s="37"/>
      <c r="F28" s="113"/>
      <c r="G28" s="113"/>
    </row>
    <row r="29" spans="1:7" ht="12" customHeight="1">
      <c r="A29" s="5"/>
      <c r="B29" s="38" t="s">
        <v>25</v>
      </c>
      <c r="C29" s="39"/>
      <c r="D29" s="39"/>
      <c r="E29" s="39"/>
      <c r="F29" s="40"/>
      <c r="G29" s="114">
        <f>SUM(G28)</f>
        <v>0</v>
      </c>
    </row>
    <row r="30" spans="1:7" ht="12" customHeight="1">
      <c r="A30" s="2"/>
      <c r="B30" s="41"/>
      <c r="C30" s="42"/>
      <c r="D30" s="42"/>
      <c r="E30" s="42"/>
      <c r="F30" s="43"/>
      <c r="G30" s="43"/>
    </row>
    <row r="31" spans="1:7" ht="12" customHeight="1">
      <c r="A31" s="5"/>
      <c r="B31" s="30" t="s">
        <v>26</v>
      </c>
      <c r="C31" s="31"/>
      <c r="D31" s="32"/>
      <c r="E31" s="32"/>
      <c r="F31" s="33"/>
      <c r="G31" s="33"/>
    </row>
    <row r="32" spans="1:7" ht="24" customHeight="1">
      <c r="A32" s="5"/>
      <c r="B32" s="44" t="s">
        <v>16</v>
      </c>
      <c r="C32" s="44" t="s">
        <v>17</v>
      </c>
      <c r="D32" s="44" t="s">
        <v>18</v>
      </c>
      <c r="E32" s="44" t="s">
        <v>19</v>
      </c>
      <c r="F32" s="45" t="s">
        <v>20</v>
      </c>
      <c r="G32" s="44" t="s">
        <v>21</v>
      </c>
    </row>
    <row r="33" spans="1:11" ht="12.75" customHeight="1">
      <c r="A33" s="17"/>
      <c r="B33" s="156" t="s">
        <v>28</v>
      </c>
      <c r="C33" s="123" t="s">
        <v>27</v>
      </c>
      <c r="D33" s="157">
        <v>0.35</v>
      </c>
      <c r="E33" s="158" t="s">
        <v>82</v>
      </c>
      <c r="F33" s="159">
        <v>150000</v>
      </c>
      <c r="G33" s="149">
        <f>+D33*F33</f>
        <v>52500</v>
      </c>
    </row>
    <row r="34" spans="1:11" ht="12.75" customHeight="1">
      <c r="A34" s="17"/>
      <c r="B34" s="156" t="s">
        <v>70</v>
      </c>
      <c r="C34" s="123" t="s">
        <v>27</v>
      </c>
      <c r="D34" s="157">
        <v>0.4</v>
      </c>
      <c r="E34" s="158" t="s">
        <v>82</v>
      </c>
      <c r="F34" s="159">
        <v>150000</v>
      </c>
      <c r="G34" s="149">
        <f t="shared" ref="G34:G38" si="0">+D34*F34</f>
        <v>60000</v>
      </c>
    </row>
    <row r="35" spans="1:11" ht="12.75" customHeight="1">
      <c r="A35" s="17"/>
      <c r="B35" s="156" t="s">
        <v>83</v>
      </c>
      <c r="C35" s="148" t="s">
        <v>27</v>
      </c>
      <c r="D35" s="124">
        <v>0.2</v>
      </c>
      <c r="E35" s="160" t="s">
        <v>84</v>
      </c>
      <c r="F35" s="159">
        <v>150000</v>
      </c>
      <c r="G35" s="149">
        <f>+D35*F35</f>
        <v>30000</v>
      </c>
    </row>
    <row r="36" spans="1:11" ht="12.75" customHeight="1">
      <c r="A36" s="17"/>
      <c r="B36" s="156" t="s">
        <v>85</v>
      </c>
      <c r="C36" s="123" t="s">
        <v>27</v>
      </c>
      <c r="D36" s="157">
        <v>0.4</v>
      </c>
      <c r="E36" s="158" t="s">
        <v>86</v>
      </c>
      <c r="F36" s="159">
        <v>60000</v>
      </c>
      <c r="G36" s="149">
        <f t="shared" si="0"/>
        <v>24000</v>
      </c>
    </row>
    <row r="37" spans="1:11" ht="12.75" customHeight="1">
      <c r="A37" s="17"/>
      <c r="B37" s="156" t="s">
        <v>87</v>
      </c>
      <c r="C37" s="148" t="s">
        <v>27</v>
      </c>
      <c r="D37" s="124">
        <v>0.5</v>
      </c>
      <c r="E37" s="160" t="s">
        <v>77</v>
      </c>
      <c r="F37" s="159">
        <v>300000</v>
      </c>
      <c r="G37" s="149">
        <f t="shared" si="0"/>
        <v>150000</v>
      </c>
    </row>
    <row r="38" spans="1:11" ht="15">
      <c r="A38" s="17"/>
      <c r="B38" s="161" t="s">
        <v>88</v>
      </c>
      <c r="C38" s="162" t="s">
        <v>27</v>
      </c>
      <c r="D38" s="163">
        <v>0.4</v>
      </c>
      <c r="E38" s="164" t="s">
        <v>89</v>
      </c>
      <c r="F38" s="165">
        <v>60000</v>
      </c>
      <c r="G38" s="149">
        <f t="shared" si="0"/>
        <v>24000</v>
      </c>
    </row>
    <row r="39" spans="1:11" ht="12.75" customHeight="1">
      <c r="A39" s="5"/>
      <c r="B39" s="46" t="s">
        <v>29</v>
      </c>
      <c r="C39" s="47"/>
      <c r="D39" s="47"/>
      <c r="E39" s="47"/>
      <c r="F39" s="48"/>
      <c r="G39" s="49">
        <f>SUM(G33:G38)</f>
        <v>340500</v>
      </c>
    </row>
    <row r="40" spans="1:11" ht="12" customHeight="1">
      <c r="A40" s="2"/>
      <c r="B40" s="41"/>
      <c r="C40" s="42"/>
      <c r="D40" s="42"/>
      <c r="E40" s="42"/>
      <c r="F40" s="43"/>
      <c r="G40" s="43"/>
    </row>
    <row r="41" spans="1:11" ht="12" customHeight="1">
      <c r="A41" s="5"/>
      <c r="B41" s="30" t="s">
        <v>30</v>
      </c>
      <c r="C41" s="31"/>
      <c r="D41" s="32"/>
      <c r="E41" s="32"/>
      <c r="F41" s="33"/>
      <c r="G41" s="33"/>
    </row>
    <row r="42" spans="1:11" ht="24" customHeight="1">
      <c r="A42" s="5"/>
      <c r="B42" s="45" t="s">
        <v>31</v>
      </c>
      <c r="C42" s="45" t="s">
        <v>32</v>
      </c>
      <c r="D42" s="45" t="s">
        <v>33</v>
      </c>
      <c r="E42" s="45" t="s">
        <v>19</v>
      </c>
      <c r="F42" s="45" t="s">
        <v>20</v>
      </c>
      <c r="G42" s="45" t="s">
        <v>21</v>
      </c>
      <c r="K42" s="112"/>
    </row>
    <row r="43" spans="1:11" ht="12.75" customHeight="1">
      <c r="A43" s="17"/>
      <c r="B43" s="119" t="s">
        <v>90</v>
      </c>
      <c r="C43" s="120" t="s">
        <v>34</v>
      </c>
      <c r="D43" s="121">
        <v>3</v>
      </c>
      <c r="E43" s="122" t="s">
        <v>63</v>
      </c>
      <c r="F43" s="167">
        <v>3000</v>
      </c>
      <c r="G43" s="149">
        <f>+D43*F43</f>
        <v>9000</v>
      </c>
      <c r="K43" s="112"/>
    </row>
    <row r="44" spans="1:11" ht="12.75" customHeight="1">
      <c r="A44" s="166"/>
      <c r="B44" s="168" t="s">
        <v>91</v>
      </c>
      <c r="C44" s="169"/>
      <c r="D44" s="170"/>
      <c r="E44" s="171"/>
      <c r="F44" s="172"/>
      <c r="G44" s="173"/>
      <c r="K44" s="112"/>
    </row>
    <row r="45" spans="1:11" ht="12.75" customHeight="1">
      <c r="A45" s="166"/>
      <c r="B45" s="174" t="s">
        <v>92</v>
      </c>
      <c r="C45" s="169" t="s">
        <v>65</v>
      </c>
      <c r="D45" s="170">
        <v>20</v>
      </c>
      <c r="E45" s="171" t="s">
        <v>63</v>
      </c>
      <c r="F45" s="172">
        <v>8330</v>
      </c>
      <c r="G45" s="149">
        <f t="shared" ref="G45:G46" si="1">+D45*F45</f>
        <v>166600</v>
      </c>
      <c r="K45" s="112"/>
    </row>
    <row r="46" spans="1:11" ht="12.75" customHeight="1">
      <c r="A46" s="166"/>
      <c r="B46" s="174" t="s">
        <v>93</v>
      </c>
      <c r="C46" s="169" t="s">
        <v>64</v>
      </c>
      <c r="D46" s="170">
        <v>2</v>
      </c>
      <c r="E46" s="171" t="s">
        <v>94</v>
      </c>
      <c r="F46" s="172">
        <v>11520</v>
      </c>
      <c r="G46" s="149">
        <f t="shared" si="1"/>
        <v>23040</v>
      </c>
      <c r="K46" s="112"/>
    </row>
    <row r="47" spans="1:11" ht="12.75" customHeight="1">
      <c r="A47" s="166"/>
      <c r="B47" s="168" t="s">
        <v>95</v>
      </c>
      <c r="C47" s="169"/>
      <c r="D47" s="170"/>
      <c r="E47" s="171"/>
      <c r="F47" s="172"/>
      <c r="G47" s="173"/>
      <c r="K47" s="112"/>
    </row>
    <row r="48" spans="1:11" ht="12.75" customHeight="1">
      <c r="A48" s="166"/>
      <c r="B48" s="174" t="s">
        <v>96</v>
      </c>
      <c r="C48" s="169" t="s">
        <v>64</v>
      </c>
      <c r="D48" s="170">
        <v>2</v>
      </c>
      <c r="E48" s="171" t="s">
        <v>66</v>
      </c>
      <c r="F48" s="172">
        <v>32130</v>
      </c>
      <c r="G48" s="149">
        <f>+D48*F48</f>
        <v>64260</v>
      </c>
      <c r="K48" s="112"/>
    </row>
    <row r="49" spans="1:11" ht="12.75" customHeight="1">
      <c r="A49" s="166"/>
      <c r="B49" s="168" t="s">
        <v>97</v>
      </c>
      <c r="C49" s="169"/>
      <c r="D49" s="175"/>
      <c r="E49" s="171"/>
      <c r="F49" s="172"/>
      <c r="G49" s="173"/>
      <c r="K49" s="112"/>
    </row>
    <row r="50" spans="1:11" ht="12.75" customHeight="1">
      <c r="A50" s="166"/>
      <c r="B50" s="176" t="s">
        <v>98</v>
      </c>
      <c r="C50" s="169" t="s">
        <v>64</v>
      </c>
      <c r="D50" s="170">
        <v>2</v>
      </c>
      <c r="E50" s="171" t="s">
        <v>99</v>
      </c>
      <c r="F50" s="172">
        <v>10375</v>
      </c>
      <c r="G50" s="149">
        <f>+D50*F50</f>
        <v>20750</v>
      </c>
      <c r="K50" s="112"/>
    </row>
    <row r="51" spans="1:11" ht="12.75" customHeight="1">
      <c r="A51" s="166"/>
      <c r="B51" s="168" t="s">
        <v>35</v>
      </c>
      <c r="C51" s="169"/>
      <c r="D51" s="175"/>
      <c r="E51" s="171"/>
      <c r="F51" s="172"/>
      <c r="G51" s="173"/>
      <c r="K51" s="112"/>
    </row>
    <row r="52" spans="1:11" ht="12.75" customHeight="1">
      <c r="A52" s="166"/>
      <c r="B52" s="174" t="s">
        <v>100</v>
      </c>
      <c r="C52" s="169" t="s">
        <v>34</v>
      </c>
      <c r="D52" s="175">
        <v>0.15</v>
      </c>
      <c r="E52" s="171" t="s">
        <v>67</v>
      </c>
      <c r="F52" s="172">
        <v>17190.5</v>
      </c>
      <c r="G52" s="149">
        <f t="shared" ref="G52:G55" si="2">+D52*F52</f>
        <v>2578.5749999999998</v>
      </c>
      <c r="K52" s="112"/>
    </row>
    <row r="53" spans="1:11" ht="12.75" customHeight="1">
      <c r="A53" s="166"/>
      <c r="B53" s="176" t="s">
        <v>68</v>
      </c>
      <c r="C53" s="169" t="s">
        <v>101</v>
      </c>
      <c r="D53" s="170">
        <v>1</v>
      </c>
      <c r="E53" s="171" t="s">
        <v>102</v>
      </c>
      <c r="F53" s="172">
        <v>71340</v>
      </c>
      <c r="G53" s="149">
        <f t="shared" si="2"/>
        <v>71340</v>
      </c>
      <c r="K53" s="112"/>
    </row>
    <row r="54" spans="1:11" ht="12.75" customHeight="1">
      <c r="A54" s="17"/>
      <c r="B54" s="177" t="s">
        <v>103</v>
      </c>
      <c r="C54" s="178" t="s">
        <v>34</v>
      </c>
      <c r="D54" s="179">
        <v>1</v>
      </c>
      <c r="E54" s="180" t="s">
        <v>94</v>
      </c>
      <c r="F54" s="181">
        <v>28560</v>
      </c>
      <c r="G54" s="149">
        <f t="shared" si="2"/>
        <v>28560</v>
      </c>
      <c r="K54" s="112"/>
    </row>
    <row r="55" spans="1:11" ht="12.75" customHeight="1">
      <c r="A55" s="17"/>
      <c r="B55" s="182" t="s">
        <v>104</v>
      </c>
      <c r="C55" s="178" t="s">
        <v>105</v>
      </c>
      <c r="D55" s="179">
        <v>1</v>
      </c>
      <c r="E55" s="180" t="s">
        <v>106</v>
      </c>
      <c r="F55" s="181">
        <v>13090</v>
      </c>
      <c r="G55" s="149">
        <f t="shared" si="2"/>
        <v>13090</v>
      </c>
      <c r="K55" s="112"/>
    </row>
    <row r="56" spans="1:11" ht="12.75" customHeight="1">
      <c r="A56" s="17"/>
      <c r="B56" s="118"/>
      <c r="C56" s="115"/>
      <c r="D56" s="115"/>
      <c r="E56" s="115"/>
      <c r="F56" s="116"/>
      <c r="G56" s="117"/>
    </row>
    <row r="57" spans="1:11" ht="13.5" customHeight="1">
      <c r="A57" s="5"/>
      <c r="B57" s="50" t="s">
        <v>36</v>
      </c>
      <c r="C57" s="51"/>
      <c r="D57" s="51"/>
      <c r="E57" s="51"/>
      <c r="F57" s="52"/>
      <c r="G57" s="53">
        <f>SUM(G43:G56)</f>
        <v>399218.57500000001</v>
      </c>
    </row>
    <row r="58" spans="1:11" ht="12" customHeight="1">
      <c r="A58" s="2"/>
      <c r="B58" s="41"/>
      <c r="C58" s="42"/>
      <c r="D58" s="42"/>
      <c r="E58" s="54"/>
      <c r="F58" s="43"/>
      <c r="G58" s="43"/>
    </row>
    <row r="59" spans="1:11" ht="12" customHeight="1">
      <c r="A59" s="5"/>
      <c r="B59" s="30" t="s">
        <v>37</v>
      </c>
      <c r="C59" s="31"/>
      <c r="D59" s="32"/>
      <c r="E59" s="32"/>
      <c r="F59" s="33"/>
      <c r="G59" s="33"/>
    </row>
    <row r="60" spans="1:11" ht="24" customHeight="1">
      <c r="A60" s="5"/>
      <c r="B60" s="44" t="s">
        <v>38</v>
      </c>
      <c r="C60" s="45" t="s">
        <v>32</v>
      </c>
      <c r="D60" s="45" t="s">
        <v>33</v>
      </c>
      <c r="E60" s="44" t="s">
        <v>19</v>
      </c>
      <c r="F60" s="45" t="s">
        <v>20</v>
      </c>
      <c r="G60" s="44" t="s">
        <v>21</v>
      </c>
    </row>
    <row r="61" spans="1:11" ht="15">
      <c r="A61" s="71"/>
      <c r="B61" s="130"/>
      <c r="C61" s="129"/>
      <c r="D61" s="128"/>
      <c r="E61" s="129"/>
      <c r="F61" s="131"/>
      <c r="G61" s="132"/>
    </row>
    <row r="62" spans="1:11" ht="15">
      <c r="A62" s="17"/>
      <c r="B62" s="125"/>
      <c r="C62" s="126"/>
      <c r="D62" s="127"/>
      <c r="E62" s="127"/>
      <c r="F62" s="127"/>
      <c r="G62" s="127"/>
    </row>
    <row r="63" spans="1:11" ht="13.5" customHeight="1">
      <c r="A63" s="5"/>
      <c r="B63" s="55" t="s">
        <v>39</v>
      </c>
      <c r="C63" s="56"/>
      <c r="D63" s="56"/>
      <c r="E63" s="56"/>
      <c r="F63" s="57"/>
      <c r="G63" s="58">
        <f>SUM(G61:G62)</f>
        <v>0</v>
      </c>
    </row>
    <row r="64" spans="1:11" ht="12" customHeight="1">
      <c r="A64" s="2"/>
      <c r="B64" s="74"/>
      <c r="C64" s="74"/>
      <c r="D64" s="74"/>
      <c r="E64" s="74"/>
      <c r="F64" s="75"/>
      <c r="G64" s="75"/>
    </row>
    <row r="65" spans="1:7" ht="12" customHeight="1">
      <c r="A65" s="71"/>
      <c r="B65" s="76" t="s">
        <v>40</v>
      </c>
      <c r="C65" s="77"/>
      <c r="D65" s="77"/>
      <c r="E65" s="77"/>
      <c r="F65" s="77"/>
      <c r="G65" s="78">
        <f>G24+G29+G39+G57+G63</f>
        <v>879718.57499999995</v>
      </c>
    </row>
    <row r="66" spans="1:7" ht="12" customHeight="1">
      <c r="A66" s="71"/>
      <c r="B66" s="79" t="s">
        <v>41</v>
      </c>
      <c r="C66" s="60"/>
      <c r="D66" s="60"/>
      <c r="E66" s="60"/>
      <c r="F66" s="60"/>
      <c r="G66" s="80">
        <f>G65*0.05</f>
        <v>43985.928749999999</v>
      </c>
    </row>
    <row r="67" spans="1:7" ht="12" customHeight="1">
      <c r="A67" s="71"/>
      <c r="B67" s="81" t="s">
        <v>42</v>
      </c>
      <c r="C67" s="59"/>
      <c r="D67" s="59"/>
      <c r="E67" s="59"/>
      <c r="F67" s="59"/>
      <c r="G67" s="82">
        <f>G66+G65</f>
        <v>923704.50374999992</v>
      </c>
    </row>
    <row r="68" spans="1:7" ht="12" customHeight="1">
      <c r="A68" s="71"/>
      <c r="B68" s="79" t="s">
        <v>43</v>
      </c>
      <c r="C68" s="60"/>
      <c r="D68" s="60"/>
      <c r="E68" s="60"/>
      <c r="F68" s="60"/>
      <c r="G68" s="80">
        <f>G12</f>
        <v>1500000</v>
      </c>
    </row>
    <row r="69" spans="1:7" ht="12" customHeight="1">
      <c r="A69" s="71"/>
      <c r="B69" s="83" t="s">
        <v>44</v>
      </c>
      <c r="C69" s="84"/>
      <c r="D69" s="84"/>
      <c r="E69" s="84"/>
      <c r="F69" s="84"/>
      <c r="G69" s="85">
        <f>G68-G67</f>
        <v>576295.49625000008</v>
      </c>
    </row>
    <row r="70" spans="1:7" ht="12" customHeight="1">
      <c r="A70" s="71"/>
      <c r="B70" s="72" t="s">
        <v>45</v>
      </c>
      <c r="C70" s="73"/>
      <c r="D70" s="73"/>
      <c r="E70" s="73"/>
      <c r="F70" s="73"/>
      <c r="G70" s="68"/>
    </row>
    <row r="71" spans="1:7" ht="12.75" customHeight="1" thickBot="1">
      <c r="A71" s="71"/>
      <c r="B71" s="86"/>
      <c r="C71" s="73"/>
      <c r="D71" s="73"/>
      <c r="E71" s="73"/>
      <c r="F71" s="73"/>
      <c r="G71" s="68"/>
    </row>
    <row r="72" spans="1:7" ht="12" customHeight="1">
      <c r="A72" s="71"/>
      <c r="B72" s="98" t="s">
        <v>46</v>
      </c>
      <c r="C72" s="99"/>
      <c r="D72" s="99"/>
      <c r="E72" s="99"/>
      <c r="F72" s="100"/>
      <c r="G72" s="68"/>
    </row>
    <row r="73" spans="1:7" ht="12" customHeight="1">
      <c r="A73" s="71"/>
      <c r="B73" s="101" t="s">
        <v>47</v>
      </c>
      <c r="C73" s="70"/>
      <c r="D73" s="70"/>
      <c r="E73" s="70"/>
      <c r="F73" s="102"/>
      <c r="G73" s="68"/>
    </row>
    <row r="74" spans="1:7" ht="12" customHeight="1">
      <c r="A74" s="71"/>
      <c r="B74" s="101" t="s">
        <v>113</v>
      </c>
      <c r="C74" s="70"/>
      <c r="D74" s="70"/>
      <c r="E74" s="70"/>
      <c r="F74" s="102"/>
      <c r="G74" s="68"/>
    </row>
    <row r="75" spans="1:7" ht="12" customHeight="1">
      <c r="A75" s="71"/>
      <c r="B75" s="101" t="s">
        <v>112</v>
      </c>
      <c r="C75" s="70"/>
      <c r="D75" s="70"/>
      <c r="E75" s="70"/>
      <c r="F75" s="102"/>
      <c r="G75" s="68"/>
    </row>
    <row r="76" spans="1:7" ht="12" customHeight="1">
      <c r="A76" s="71"/>
      <c r="B76" s="101" t="s">
        <v>48</v>
      </c>
      <c r="C76" s="70"/>
      <c r="D76" s="70"/>
      <c r="E76" s="70"/>
      <c r="F76" s="102"/>
      <c r="G76" s="68"/>
    </row>
    <row r="77" spans="1:7" ht="12" customHeight="1">
      <c r="A77" s="71"/>
      <c r="B77" s="101" t="s">
        <v>49</v>
      </c>
      <c r="C77" s="70"/>
      <c r="D77" s="70"/>
      <c r="E77" s="70"/>
      <c r="F77" s="102"/>
      <c r="G77" s="68"/>
    </row>
    <row r="78" spans="1:7" ht="12.75" customHeight="1" thickBot="1">
      <c r="A78" s="71"/>
      <c r="B78" s="103" t="s">
        <v>50</v>
      </c>
      <c r="C78" s="104"/>
      <c r="D78" s="104"/>
      <c r="E78" s="104"/>
      <c r="F78" s="105"/>
      <c r="G78" s="68"/>
    </row>
    <row r="79" spans="1:7" ht="12.75" customHeight="1">
      <c r="A79" s="71"/>
      <c r="B79" s="96"/>
      <c r="C79" s="70"/>
      <c r="D79" s="70"/>
      <c r="E79" s="70"/>
      <c r="F79" s="70"/>
      <c r="G79" s="68"/>
    </row>
    <row r="80" spans="1:7" ht="15" customHeight="1" thickBot="1">
      <c r="A80" s="71"/>
      <c r="B80" s="183" t="s">
        <v>51</v>
      </c>
      <c r="C80" s="184"/>
      <c r="D80" s="95"/>
      <c r="E80" s="62"/>
      <c r="F80" s="62"/>
      <c r="G80" s="68"/>
    </row>
    <row r="81" spans="1:7" ht="12" customHeight="1">
      <c r="A81" s="71"/>
      <c r="B81" s="88" t="s">
        <v>38</v>
      </c>
      <c r="C81" s="63" t="s">
        <v>52</v>
      </c>
      <c r="D81" s="89" t="s">
        <v>53</v>
      </c>
      <c r="E81" s="62"/>
      <c r="F81" s="62"/>
      <c r="G81" s="68"/>
    </row>
    <row r="82" spans="1:7" ht="12" customHeight="1">
      <c r="A82" s="71"/>
      <c r="B82" s="90" t="s">
        <v>54</v>
      </c>
      <c r="C82" s="64">
        <f>+G24</f>
        <v>140000</v>
      </c>
      <c r="D82" s="91">
        <f>(C82/C88)</f>
        <v>0.15156362173361332</v>
      </c>
      <c r="E82" s="62"/>
      <c r="F82" s="62"/>
      <c r="G82" s="68"/>
    </row>
    <row r="83" spans="1:7" ht="12" customHeight="1">
      <c r="A83" s="71"/>
      <c r="B83" s="90" t="s">
        <v>55</v>
      </c>
      <c r="C83" s="64">
        <f>+G29</f>
        <v>0</v>
      </c>
      <c r="D83" s="91">
        <v>0</v>
      </c>
      <c r="E83" s="62"/>
      <c r="F83" s="62"/>
      <c r="G83" s="68"/>
    </row>
    <row r="84" spans="1:7" ht="12" customHeight="1">
      <c r="A84" s="71"/>
      <c r="B84" s="90" t="s">
        <v>56</v>
      </c>
      <c r="C84" s="64">
        <f>+G39</f>
        <v>340500</v>
      </c>
      <c r="D84" s="91">
        <f>(C84/C88)</f>
        <v>0.36862438000210956</v>
      </c>
      <c r="E84" s="62"/>
      <c r="F84" s="62"/>
      <c r="G84" s="68"/>
    </row>
    <row r="85" spans="1:7" ht="12" customHeight="1">
      <c r="A85" s="71"/>
      <c r="B85" s="90" t="s">
        <v>31</v>
      </c>
      <c r="C85" s="64">
        <f>+G57</f>
        <v>399218.57500000001</v>
      </c>
      <c r="D85" s="91">
        <f>(C85/C88)</f>
        <v>0.43219295064522961</v>
      </c>
      <c r="E85" s="62"/>
      <c r="F85" s="62"/>
      <c r="G85" s="68"/>
    </row>
    <row r="86" spans="1:7" ht="12" customHeight="1">
      <c r="A86" s="71"/>
      <c r="B86" s="90" t="s">
        <v>57</v>
      </c>
      <c r="C86" s="65">
        <f>+G63</f>
        <v>0</v>
      </c>
      <c r="D86" s="91">
        <f>(C86/C88)</f>
        <v>0</v>
      </c>
      <c r="E86" s="67"/>
      <c r="F86" s="67"/>
      <c r="G86" s="68"/>
    </row>
    <row r="87" spans="1:7" ht="12" customHeight="1">
      <c r="A87" s="71"/>
      <c r="B87" s="90" t="s">
        <v>58</v>
      </c>
      <c r="C87" s="65">
        <f>+G66</f>
        <v>43985.928749999999</v>
      </c>
      <c r="D87" s="91">
        <f>(C87/C88)</f>
        <v>4.7619047619047623E-2</v>
      </c>
      <c r="E87" s="67"/>
      <c r="F87" s="67"/>
      <c r="G87" s="68"/>
    </row>
    <row r="88" spans="1:7" ht="12.75" customHeight="1" thickBot="1">
      <c r="A88" s="71"/>
      <c r="B88" s="92" t="s">
        <v>59</v>
      </c>
      <c r="C88" s="93">
        <f>SUM(C82:C87)</f>
        <v>923704.50374999992</v>
      </c>
      <c r="D88" s="94">
        <f>SUM(D82:D87)</f>
        <v>1.0000000000000002</v>
      </c>
      <c r="E88" s="67"/>
      <c r="F88" s="67"/>
      <c r="G88" s="68"/>
    </row>
    <row r="89" spans="1:7" ht="12" customHeight="1">
      <c r="A89" s="71"/>
      <c r="B89" s="86"/>
      <c r="C89" s="73"/>
      <c r="D89" s="73"/>
      <c r="E89" s="73"/>
      <c r="F89" s="73"/>
      <c r="G89" s="68"/>
    </row>
    <row r="90" spans="1:7" ht="12.75" customHeight="1">
      <c r="A90" s="71"/>
      <c r="B90" s="87"/>
      <c r="C90" s="73"/>
      <c r="D90" s="73"/>
      <c r="E90" s="73"/>
      <c r="F90" s="73"/>
      <c r="G90" s="68"/>
    </row>
    <row r="91" spans="1:7" ht="12" customHeight="1" thickBot="1">
      <c r="A91" s="61"/>
      <c r="B91" s="107"/>
      <c r="C91" s="108" t="s">
        <v>60</v>
      </c>
      <c r="D91" s="109"/>
      <c r="E91" s="110"/>
      <c r="F91" s="66"/>
      <c r="G91" s="68"/>
    </row>
    <row r="92" spans="1:7" ht="12" customHeight="1">
      <c r="A92" s="71"/>
      <c r="B92" s="111" t="s">
        <v>107</v>
      </c>
      <c r="C92" s="133">
        <v>1000</v>
      </c>
      <c r="D92" s="134">
        <v>1250</v>
      </c>
      <c r="E92" s="135">
        <v>1500</v>
      </c>
      <c r="F92" s="106"/>
      <c r="G92" s="69"/>
    </row>
    <row r="93" spans="1:7" ht="12.75" customHeight="1" thickBot="1">
      <c r="A93" s="71"/>
      <c r="B93" s="92" t="s">
        <v>108</v>
      </c>
      <c r="C93" s="136">
        <f>(G67/C92)</f>
        <v>923.70450374999996</v>
      </c>
      <c r="D93" s="136">
        <f>(G67/D92)</f>
        <v>738.96360299999992</v>
      </c>
      <c r="E93" s="137">
        <f>(G67/E92)</f>
        <v>615.80300249999993</v>
      </c>
      <c r="F93" s="106"/>
      <c r="G93" s="69"/>
    </row>
    <row r="94" spans="1:7" ht="15.6" customHeight="1">
      <c r="A94" s="71"/>
      <c r="B94" s="97" t="s">
        <v>61</v>
      </c>
      <c r="C94" s="70"/>
      <c r="D94" s="70"/>
      <c r="E94" s="70"/>
      <c r="F94" s="70"/>
      <c r="G94" s="7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Quinua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2021-03-01T14:29:57Z</cp:lastPrinted>
  <dcterms:created xsi:type="dcterms:W3CDTF">2020-11-27T12:49:26Z</dcterms:created>
  <dcterms:modified xsi:type="dcterms:W3CDTF">2021-04-07T15:12:59Z</dcterms:modified>
</cp:coreProperties>
</file>