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7965" windowHeight="3870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31" i="1"/>
  <c r="G59" i="1" l="1"/>
  <c r="G48" i="1"/>
  <c r="G47" i="1"/>
  <c r="G55" i="1"/>
  <c r="C85" i="1" l="1"/>
  <c r="D82" i="1" s="1"/>
  <c r="G60" i="1"/>
  <c r="G65" i="1"/>
  <c r="D79" i="1" l="1"/>
  <c r="D83" i="1"/>
  <c r="D84" i="1"/>
  <c r="D81" i="1"/>
  <c r="G41" i="1"/>
  <c r="D85" i="1" l="1"/>
  <c r="G62" i="1"/>
  <c r="G63" i="1" s="1"/>
  <c r="G64" i="1" s="1"/>
  <c r="D90" i="1" l="1"/>
  <c r="G66" i="1"/>
  <c r="C90" i="1"/>
  <c r="E90" i="1"/>
</calcChain>
</file>

<file path=xl/sharedStrings.xml><?xml version="1.0" encoding="utf-8"?>
<sst xmlns="http://schemas.openxmlformats.org/spreadsheetml/2006/main" count="156" uniqueCount="109">
  <si>
    <t>RUBRO O CULTIVO</t>
  </si>
  <si>
    <t>TRIGO</t>
  </si>
  <si>
    <t>RENDIMIENTO (qqm/Há.)</t>
  </si>
  <si>
    <t>VARIEDAD</t>
  </si>
  <si>
    <t>invierno</t>
  </si>
  <si>
    <t>FECHA ESTIMADA  PRECIO VENTA</t>
  </si>
  <si>
    <t xml:space="preserve"> Mar.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</si>
  <si>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</si>
  <si>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</si>
  <si>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</si>
  <si>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</si>
  <si>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</si>
  <si>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</si>
  <si>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</si>
  <si>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</si>
  <si>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</si>
  <si>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MOLINOS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</si>
  <si>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</si>
  <si>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</si>
  <si>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</si>
  <si>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</si>
  <si>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</si>
  <si>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</si>
  <si>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</si>
  <si>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</si>
  <si>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</si>
  <si>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</si>
  <si>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</si>
  <si>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</si>
  <si>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</si>
  <si>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</si>
  <si>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</si>
  <si>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</si>
  <si>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</si>
  <si>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</si>
  <si>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Aplicación e incorporación cal</t>
  </si>
  <si>
    <t>Desinfección de semillas</t>
  </si>
  <si>
    <t>Rastraje</t>
  </si>
  <si>
    <t>Vibrocultivador</t>
  </si>
  <si>
    <t>Barbecho quimico</t>
  </si>
  <si>
    <t>Siembra</t>
  </si>
  <si>
    <t>Rodonado</t>
  </si>
  <si>
    <t>Aplicación de herbicidas(2)</t>
  </si>
  <si>
    <t>Aplicación de fungicidas</t>
  </si>
  <si>
    <t>Cosecha</t>
  </si>
  <si>
    <t>Subtotal Costo Maquinaria</t>
  </si>
  <si>
    <t>INSUMOS</t>
  </si>
  <si>
    <t>Insumos</t>
  </si>
  <si>
    <t>Unidad (Kg/l/u)</t>
  </si>
  <si>
    <t>Cantidad (Kg/l/u)</t>
  </si>
  <si>
    <t>Kg</t>
  </si>
  <si>
    <t>Soprocal</t>
  </si>
  <si>
    <t>kg</t>
  </si>
  <si>
    <t>Mezcla 11/30/11</t>
  </si>
  <si>
    <t>Urea</t>
  </si>
  <si>
    <t>Indar Flo</t>
  </si>
  <si>
    <t>ml</t>
  </si>
  <si>
    <t>19.04</t>
  </si>
  <si>
    <t>Roundop</t>
  </si>
  <si>
    <t>MCPA</t>
  </si>
  <si>
    <t>Prossaro</t>
  </si>
  <si>
    <t>Topik</t>
  </si>
  <si>
    <t>cc</t>
  </si>
  <si>
    <t>Subtotal Insumos</t>
  </si>
  <si>
    <t>OTROS</t>
  </si>
  <si>
    <t>Item</t>
  </si>
  <si>
    <t>Traslado insumos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</si>
  <si>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</si>
  <si>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</si>
  <si>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</si>
  <si>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</si>
  <si>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</si>
  <si>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</si>
  <si>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</si>
  <si>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</si>
  <si>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</si>
  <si>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</si>
  <si>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</si>
  <si>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</si>
  <si>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</si>
  <si>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</si>
  <si>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</si>
  <si>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</si>
  <si>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</si>
  <si>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</si>
  <si>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</si>
  <si>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</si>
  <si>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</si>
  <si>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</si>
  <si>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</si>
  <si>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</si>
  <si>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</si>
  <si>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</si>
  <si>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</si>
  <si>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</si>
  <si>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JM</t>
  </si>
  <si>
    <t>Marzo</t>
  </si>
  <si>
    <t>Abril/mayo</t>
  </si>
  <si>
    <t>Mayo</t>
  </si>
  <si>
    <t>Sept./octubre</t>
  </si>
  <si>
    <t>Octubre</t>
  </si>
  <si>
    <t xml:space="preserve">Semilla </t>
  </si>
  <si>
    <t>Ajax</t>
  </si>
  <si>
    <t>Febrero</t>
  </si>
  <si>
    <t>Und.</t>
  </si>
  <si>
    <t>Sobre</t>
  </si>
  <si>
    <t>Lt</t>
  </si>
  <si>
    <t>Septiembre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</si>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</sst>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_-;\-* #,##0_-;_-* &quot;-&quot;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  <numFmt numFmtId="169" formatCode="_-* #,##0_-;\-* #,##0_-;_-* &quot;-&quot;??_-;_-@_-"/>
  </numFmts>
  <fonts count="3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</font>
    <font>
      <sz val="8"/>
      <color theme="1"/>
      <name val="Arial Narrow"/>
      <family val="2"/>
    </font>
    <font>
      <sz val="7"/>
      <color rgb="FF000000"/>
      <name val="Helvetica Neue"/>
      <family val="2"/>
      <scheme val="minor"/>
    </font>
    <font>
      <sz val="7"/>
      <color theme="1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11"/>
      <color indexed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164" fontId="1" fillId="0" borderId="2" applyFont="0" applyFill="0" applyBorder="0" applyAlignment="0" applyProtection="0"/>
    <xf numFmtId="0" fontId="21" fillId="0" borderId="2"/>
    <xf numFmtId="164" fontId="21" fillId="0" borderId="2" applyFont="0" applyFill="0" applyBorder="0" applyAlignment="0" applyProtection="0"/>
    <xf numFmtId="165" fontId="22" fillId="0" borderId="0" applyFont="0" applyFill="0" applyBorder="0" applyAlignment="0" applyProtection="0"/>
    <xf numFmtId="164" fontId="27" fillId="0" borderId="2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10" fillId="6" borderId="2" xfId="0" applyFont="1" applyFill="1" applyBorder="1" applyAlignment="1"/>
    <xf numFmtId="49" fontId="8" fillId="7" borderId="3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49" fontId="8" fillId="7" borderId="4" xfId="0" applyNumberFormat="1" applyFont="1" applyFill="1" applyBorder="1" applyAlignment="1">
      <alignment vertical="center"/>
    </xf>
    <xf numFmtId="49" fontId="10" fillId="7" borderId="5" xfId="0" applyNumberFormat="1" applyFont="1" applyFill="1" applyBorder="1" applyAlignment="1"/>
    <xf numFmtId="0" fontId="10" fillId="8" borderId="8" xfId="0" applyFont="1" applyFill="1" applyBorder="1" applyAlignment="1"/>
    <xf numFmtId="0" fontId="10" fillId="2" borderId="2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49" fontId="10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/>
    <xf numFmtId="49" fontId="10" fillId="2" borderId="14" xfId="0" applyNumberFormat="1" applyFont="1" applyFill="1" applyBorder="1" applyAlignment="1">
      <alignment vertical="center"/>
    </xf>
    <xf numFmtId="0" fontId="10" fillId="2" borderId="15" xfId="0" applyFont="1" applyFill="1" applyBorder="1" applyAlignment="1"/>
    <xf numFmtId="0" fontId="10" fillId="2" borderId="16" xfId="0" applyFont="1" applyFill="1" applyBorder="1" applyAlignment="1"/>
    <xf numFmtId="0" fontId="8" fillId="6" borderId="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8" fillId="7" borderId="18" xfId="0" applyNumberFormat="1" applyFont="1" applyFill="1" applyBorder="1" applyAlignment="1">
      <alignment vertical="center"/>
    </xf>
    <xf numFmtId="0" fontId="8" fillId="7" borderId="19" xfId="0" applyNumberFormat="1" applyFont="1" applyFill="1" applyBorder="1" applyAlignment="1">
      <alignment vertical="center"/>
    </xf>
    <xf numFmtId="0" fontId="8" fillId="7" borderId="20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/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168" fontId="14" fillId="0" borderId="2" xfId="1" applyNumberFormat="1" applyFont="1" applyFill="1" applyBorder="1"/>
    <xf numFmtId="2" fontId="14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9" fontId="16" fillId="0" borderId="2" xfId="0" applyNumberFormat="1" applyFont="1" applyFill="1" applyBorder="1"/>
    <xf numFmtId="0" fontId="0" fillId="0" borderId="2" xfId="0" applyNumberFormat="1" applyFont="1" applyFill="1" applyBorder="1" applyAlignment="1"/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/>
    </xf>
    <xf numFmtId="168" fontId="18" fillId="0" borderId="2" xfId="1" applyNumberFormat="1" applyFont="1" applyFill="1" applyBorder="1"/>
    <xf numFmtId="3" fontId="17" fillId="0" borderId="2" xfId="0" applyNumberFormat="1" applyFont="1" applyFill="1" applyBorder="1" applyAlignment="1">
      <alignment horizontal="center" vertical="center"/>
    </xf>
    <xf numFmtId="3" fontId="23" fillId="0" borderId="21" xfId="0" applyNumberFormat="1" applyFont="1" applyBorder="1" applyAlignment="1">
      <alignment horizontal="right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right"/>
    </xf>
    <xf numFmtId="165" fontId="26" fillId="9" borderId="2" xfId="4" applyFont="1" applyFill="1" applyBorder="1"/>
    <xf numFmtId="49" fontId="28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/>
    <xf numFmtId="0" fontId="0" fillId="2" borderId="24" xfId="0" applyFont="1" applyFill="1" applyBorder="1" applyAlignment="1"/>
    <xf numFmtId="0" fontId="0" fillId="2" borderId="26" xfId="0" applyFont="1" applyFill="1" applyBorder="1" applyAlignment="1"/>
    <xf numFmtId="0" fontId="3" fillId="2" borderId="27" xfId="0" applyFont="1" applyFill="1" applyBorder="1" applyAlignment="1">
      <alignment wrapText="1"/>
    </xf>
    <xf numFmtId="14" fontId="3" fillId="2" borderId="27" xfId="0" applyNumberFormat="1" applyFont="1" applyFill="1" applyBorder="1" applyAlignment="1"/>
    <xf numFmtId="49" fontId="28" fillId="5" borderId="22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vertical="center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3" fillId="2" borderId="30" xfId="0" applyFont="1" applyFill="1" applyBorder="1" applyAlignment="1"/>
    <xf numFmtId="0" fontId="3" fillId="2" borderId="34" xfId="0" applyFont="1" applyFill="1" applyBorder="1" applyAlignment="1"/>
    <xf numFmtId="0" fontId="3" fillId="2" borderId="34" xfId="0" applyFont="1" applyFill="1" applyBorder="1" applyAlignment="1">
      <alignment horizontal="justify" wrapText="1"/>
    </xf>
    <xf numFmtId="0" fontId="0" fillId="2" borderId="35" xfId="0" applyFont="1" applyFill="1" applyBorder="1" applyAlignment="1"/>
    <xf numFmtId="0" fontId="3" fillId="2" borderId="36" xfId="0" applyFont="1" applyFill="1" applyBorder="1" applyAlignment="1"/>
    <xf numFmtId="0" fontId="3" fillId="2" borderId="37" xfId="0" applyFont="1" applyFill="1" applyBorder="1" applyAlignment="1">
      <alignment horizontal="left"/>
    </xf>
    <xf numFmtId="3" fontId="3" fillId="2" borderId="37" xfId="0" applyNumberFormat="1" applyFont="1" applyFill="1" applyBorder="1" applyAlignment="1"/>
    <xf numFmtId="0" fontId="0" fillId="2" borderId="38" xfId="0" applyFont="1" applyFill="1" applyBorder="1" applyAlignment="1"/>
    <xf numFmtId="49" fontId="28" fillId="5" borderId="39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vertical="center"/>
    </xf>
    <xf numFmtId="49" fontId="28" fillId="3" borderId="32" xfId="0" applyNumberFormat="1" applyFont="1" applyFill="1" applyBorder="1" applyAlignment="1">
      <alignment horizontal="center" vertical="center" wrapText="1"/>
    </xf>
    <xf numFmtId="3" fontId="28" fillId="3" borderId="32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3" fontId="19" fillId="0" borderId="33" xfId="4" applyNumberFormat="1" applyFont="1" applyBorder="1"/>
    <xf numFmtId="49" fontId="4" fillId="3" borderId="32" xfId="0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vertical="center"/>
    </xf>
    <xf numFmtId="0" fontId="3" fillId="2" borderId="37" xfId="0" applyFont="1" applyFill="1" applyBorder="1" applyAlignment="1"/>
    <xf numFmtId="49" fontId="28" fillId="5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vertical="center"/>
    </xf>
    <xf numFmtId="49" fontId="28" fillId="3" borderId="41" xfId="0" applyNumberFormat="1" applyFont="1" applyFill="1" applyBorder="1" applyAlignment="1">
      <alignment horizontal="center" vertical="center"/>
    </xf>
    <xf numFmtId="49" fontId="28" fillId="3" borderId="41" xfId="0" applyNumberFormat="1" applyFont="1" applyFill="1" applyBorder="1" applyAlignment="1">
      <alignment horizontal="center" vertical="center" wrapText="1"/>
    </xf>
    <xf numFmtId="3" fontId="28" fillId="3" borderId="41" xfId="0" applyNumberFormat="1" applyFont="1" applyFill="1" applyBorder="1" applyAlignment="1">
      <alignment horizontal="center" vertical="center" wrapText="1"/>
    </xf>
    <xf numFmtId="3" fontId="28" fillId="3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vertical="center"/>
    </xf>
    <xf numFmtId="49" fontId="4" fillId="3" borderId="41" xfId="0" applyNumberFormat="1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vertical="center"/>
    </xf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3" fontId="3" fillId="2" borderId="45" xfId="0" applyNumberFormat="1" applyFont="1" applyFill="1" applyBorder="1" applyAlignment="1"/>
    <xf numFmtId="49" fontId="28" fillId="3" borderId="39" xfId="0" applyNumberFormat="1" applyFont="1" applyFill="1" applyBorder="1" applyAlignment="1">
      <alignment horizontal="center" vertical="center"/>
    </xf>
    <xf numFmtId="3" fontId="28" fillId="3" borderId="39" xfId="0" applyNumberFormat="1" applyFont="1" applyFill="1" applyBorder="1" applyAlignment="1">
      <alignment horizontal="center" vertical="center" wrapText="1"/>
    </xf>
    <xf numFmtId="3" fontId="28" fillId="3" borderId="39" xfId="0" applyNumberFormat="1" applyFont="1" applyFill="1" applyBorder="1" applyAlignment="1">
      <alignment horizontal="center" vertical="center"/>
    </xf>
    <xf numFmtId="49" fontId="28" fillId="3" borderId="39" xfId="0" applyNumberFormat="1" applyFont="1" applyFill="1" applyBorder="1" applyAlignment="1">
      <alignment horizontal="center" vertical="center" wrapText="1"/>
    </xf>
    <xf numFmtId="0" fontId="23" fillId="11" borderId="33" xfId="0" applyFont="1" applyFill="1" applyBorder="1" applyAlignment="1">
      <alignment horizontal="left" vertical="center" wrapText="1"/>
    </xf>
    <xf numFmtId="0" fontId="23" fillId="11" borderId="33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3" fontId="23" fillId="11" borderId="33" xfId="0" applyNumberFormat="1" applyFont="1" applyFill="1" applyBorder="1" applyAlignment="1">
      <alignment horizontal="center" vertical="center" wrapText="1"/>
    </xf>
    <xf numFmtId="3" fontId="23" fillId="11" borderId="33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center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3" fontId="20" fillId="0" borderId="33" xfId="0" applyNumberFormat="1" applyFont="1" applyFill="1" applyBorder="1" applyAlignment="1">
      <alignment horizontal="center"/>
    </xf>
    <xf numFmtId="0" fontId="19" fillId="0" borderId="33" xfId="2" applyFont="1" applyFill="1" applyBorder="1" applyAlignment="1">
      <alignment horizontal="left"/>
    </xf>
    <xf numFmtId="164" fontId="19" fillId="0" borderId="33" xfId="3" applyFont="1" applyFill="1" applyBorder="1" applyAlignment="1">
      <alignment horizontal="center"/>
    </xf>
    <xf numFmtId="0" fontId="19" fillId="0" borderId="33" xfId="3" applyNumberFormat="1" applyFont="1" applyFill="1" applyBorder="1" applyAlignment="1">
      <alignment horizontal="center"/>
    </xf>
    <xf numFmtId="0" fontId="19" fillId="0" borderId="33" xfId="2" applyFont="1" applyFill="1" applyBorder="1" applyAlignment="1">
      <alignment horizontal="center"/>
    </xf>
    <xf numFmtId="3" fontId="19" fillId="0" borderId="33" xfId="3" applyNumberFormat="1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0" fillId="2" borderId="38" xfId="0" applyFont="1" applyFill="1" applyBorder="1" applyAlignment="1"/>
    <xf numFmtId="49" fontId="28" fillId="3" borderId="46" xfId="0" applyNumberFormat="1" applyFont="1" applyFill="1" applyBorder="1" applyAlignment="1">
      <alignment vertical="center"/>
    </xf>
    <xf numFmtId="0" fontId="28" fillId="3" borderId="46" xfId="0" applyFont="1" applyFill="1" applyBorder="1" applyAlignment="1">
      <alignment horizontal="center" vertical="center"/>
    </xf>
    <xf numFmtId="3" fontId="28" fillId="3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3" fontId="3" fillId="2" borderId="47" xfId="0" applyNumberFormat="1" applyFont="1" applyFill="1" applyBorder="1" applyAlignment="1"/>
    <xf numFmtId="49" fontId="28" fillId="5" borderId="48" xfId="0" applyNumberFormat="1" applyFont="1" applyFill="1" applyBorder="1" applyAlignment="1">
      <alignment vertical="center"/>
    </xf>
    <xf numFmtId="0" fontId="28" fillId="5" borderId="49" xfId="0" applyFont="1" applyFill="1" applyBorder="1" applyAlignment="1">
      <alignment vertical="center"/>
    </xf>
    <xf numFmtId="3" fontId="28" fillId="5" borderId="49" xfId="0" applyNumberFormat="1" applyFont="1" applyFill="1" applyBorder="1" applyAlignment="1">
      <alignment vertical="center"/>
    </xf>
    <xf numFmtId="3" fontId="28" fillId="5" borderId="50" xfId="0" applyNumberFormat="1" applyFont="1" applyFill="1" applyBorder="1" applyAlignment="1">
      <alignment vertical="center"/>
    </xf>
    <xf numFmtId="49" fontId="28" fillId="3" borderId="51" xfId="0" applyNumberFormat="1" applyFont="1" applyFill="1" applyBorder="1" applyAlignment="1">
      <alignment vertical="center"/>
    </xf>
    <xf numFmtId="0" fontId="28" fillId="3" borderId="41" xfId="0" applyFont="1" applyFill="1" applyBorder="1" applyAlignment="1">
      <alignment vertical="center"/>
    </xf>
    <xf numFmtId="3" fontId="28" fillId="3" borderId="41" xfId="0" applyNumberFormat="1" applyFont="1" applyFill="1" applyBorder="1" applyAlignment="1">
      <alignment vertical="center"/>
    </xf>
    <xf numFmtId="3" fontId="28" fillId="3" borderId="52" xfId="0" applyNumberFormat="1" applyFont="1" applyFill="1" applyBorder="1" applyAlignment="1">
      <alignment vertical="center"/>
    </xf>
    <xf numFmtId="49" fontId="28" fillId="5" borderId="51" xfId="0" applyNumberFormat="1" applyFont="1" applyFill="1" applyBorder="1" applyAlignment="1">
      <alignment vertical="center"/>
    </xf>
    <xf numFmtId="0" fontId="28" fillId="5" borderId="41" xfId="0" applyFont="1" applyFill="1" applyBorder="1" applyAlignment="1">
      <alignment vertical="center"/>
    </xf>
    <xf numFmtId="3" fontId="28" fillId="5" borderId="41" xfId="0" applyNumberFormat="1" applyFont="1" applyFill="1" applyBorder="1" applyAlignment="1">
      <alignment vertical="center"/>
    </xf>
    <xf numFmtId="3" fontId="28" fillId="5" borderId="52" xfId="0" applyNumberFormat="1" applyFont="1" applyFill="1" applyBorder="1" applyAlignment="1">
      <alignment vertical="center"/>
    </xf>
    <xf numFmtId="49" fontId="28" fillId="5" borderId="53" xfId="0" applyNumberFormat="1" applyFont="1" applyFill="1" applyBorder="1" applyAlignment="1">
      <alignment vertical="center"/>
    </xf>
    <xf numFmtId="0" fontId="28" fillId="5" borderId="54" xfId="0" applyFont="1" applyFill="1" applyBorder="1" applyAlignment="1">
      <alignment vertical="center"/>
    </xf>
    <xf numFmtId="3" fontId="28" fillId="5" borderId="54" xfId="0" applyNumberFormat="1" applyFont="1" applyFill="1" applyBorder="1" applyAlignment="1">
      <alignment vertical="center"/>
    </xf>
    <xf numFmtId="49" fontId="8" fillId="2" borderId="55" xfId="0" applyNumberFormat="1" applyFont="1" applyFill="1" applyBorder="1" applyAlignment="1">
      <alignment vertical="center"/>
    </xf>
    <xf numFmtId="3" fontId="8" fillId="2" borderId="32" xfId="0" applyNumberFormat="1" applyFont="1" applyFill="1" applyBorder="1" applyAlignment="1">
      <alignment vertical="center"/>
    </xf>
    <xf numFmtId="9" fontId="10" fillId="2" borderId="56" xfId="0" applyNumberFormat="1" applyFont="1" applyFill="1" applyBorder="1" applyAlignment="1"/>
    <xf numFmtId="0" fontId="8" fillId="2" borderId="32" xfId="0" applyNumberFormat="1" applyFont="1" applyFill="1" applyBorder="1" applyAlignment="1">
      <alignment vertical="center"/>
    </xf>
    <xf numFmtId="167" fontId="8" fillId="2" borderId="32" xfId="0" applyNumberFormat="1" applyFont="1" applyFill="1" applyBorder="1" applyAlignment="1">
      <alignment vertical="center"/>
    </xf>
    <xf numFmtId="49" fontId="8" fillId="7" borderId="57" xfId="0" applyNumberFormat="1" applyFont="1" applyFill="1" applyBorder="1" applyAlignment="1">
      <alignment vertical="center"/>
    </xf>
    <xf numFmtId="167" fontId="8" fillId="7" borderId="58" xfId="0" applyNumberFormat="1" applyFont="1" applyFill="1" applyBorder="1" applyAlignment="1">
      <alignment vertical="center"/>
    </xf>
    <xf numFmtId="9" fontId="8" fillId="7" borderId="59" xfId="0" applyNumberFormat="1" applyFont="1" applyFill="1" applyBorder="1" applyAlignment="1">
      <alignment vertical="center"/>
    </xf>
    <xf numFmtId="0" fontId="0" fillId="2" borderId="60" xfId="0" applyFont="1" applyFill="1" applyBorder="1" applyAlignment="1"/>
    <xf numFmtId="167" fontId="8" fillId="7" borderId="59" xfId="0" applyNumberFormat="1" applyFont="1" applyFill="1" applyBorder="1" applyAlignment="1">
      <alignment vertical="center"/>
    </xf>
    <xf numFmtId="0" fontId="20" fillId="10" borderId="31" xfId="0" applyFont="1" applyFill="1" applyBorder="1" applyAlignment="1">
      <alignment vertical="center" wrapText="1"/>
    </xf>
    <xf numFmtId="49" fontId="28" fillId="3" borderId="31" xfId="0" applyNumberFormat="1" applyFont="1" applyFill="1" applyBorder="1" applyAlignment="1">
      <alignment horizontal="center" vertical="center"/>
    </xf>
    <xf numFmtId="49" fontId="28" fillId="3" borderId="31" xfId="0" applyNumberFormat="1" applyFont="1" applyFill="1" applyBorder="1" applyAlignment="1">
      <alignment horizontal="center" vertical="center" wrapText="1"/>
    </xf>
    <xf numFmtId="3" fontId="28" fillId="3" borderId="31" xfId="0" applyNumberFormat="1" applyFont="1" applyFill="1" applyBorder="1" applyAlignment="1">
      <alignment horizontal="center" vertical="center" wrapText="1"/>
    </xf>
    <xf numFmtId="3" fontId="28" fillId="3" borderId="31" xfId="0" applyNumberFormat="1" applyFont="1" applyFill="1" applyBorder="1" applyAlignment="1">
      <alignment horizontal="center" vertical="center"/>
    </xf>
    <xf numFmtId="0" fontId="19" fillId="0" borderId="31" xfId="2" applyFont="1" applyFill="1" applyBorder="1"/>
    <xf numFmtId="3" fontId="19" fillId="0" borderId="31" xfId="3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vertical="center"/>
    </xf>
    <xf numFmtId="0" fontId="8" fillId="8" borderId="7" xfId="0" applyFont="1" applyFill="1" applyBorder="1" applyAlignment="1">
      <alignment vertical="center"/>
    </xf>
    <xf numFmtId="49" fontId="29" fillId="3" borderId="32" xfId="0" applyNumberFormat="1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49" fontId="28" fillId="3" borderId="31" xfId="0" applyNumberFormat="1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49" fontId="4" fillId="3" borderId="32" xfId="0" applyNumberFormat="1" applyFont="1" applyFill="1" applyBorder="1" applyAlignment="1">
      <alignment horizontal="left" wrapText="1"/>
    </xf>
    <xf numFmtId="0" fontId="4" fillId="4" borderId="32" xfId="0" applyFont="1" applyFill="1" applyBorder="1" applyAlignment="1">
      <alignment horizontal="left" wrapText="1"/>
    </xf>
    <xf numFmtId="3" fontId="20" fillId="0" borderId="33" xfId="0" applyNumberFormat="1" applyFont="1" applyFill="1" applyBorder="1" applyAlignment="1">
      <alignment horizontal="left"/>
    </xf>
    <xf numFmtId="49" fontId="3" fillId="2" borderId="33" xfId="0" applyNumberFormat="1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20" fillId="0" borderId="33" xfId="0" applyFont="1" applyFill="1" applyBorder="1" applyAlignment="1">
      <alignment horizontal="left"/>
    </xf>
    <xf numFmtId="49" fontId="3" fillId="2" borderId="32" xfId="0" applyNumberFormat="1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17" fontId="20" fillId="0" borderId="33" xfId="0" applyNumberFormat="1" applyFont="1" applyFill="1" applyBorder="1" applyAlignment="1">
      <alignment horizontal="left"/>
    </xf>
    <xf numFmtId="17" fontId="20" fillId="0" borderId="33" xfId="0" applyNumberFormat="1" applyFont="1" applyFill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20" fillId="0" borderId="33" xfId="0" applyFont="1" applyFill="1" applyBorder="1" applyAlignment="1">
      <alignment horizontal="left" wrapText="1"/>
    </xf>
    <xf numFmtId="3" fontId="31" fillId="3" borderId="41" xfId="0" applyNumberFormat="1" applyFont="1" applyFill="1" applyBorder="1" applyAlignment="1">
      <alignment vertical="center"/>
    </xf>
    <xf numFmtId="0" fontId="20" fillId="9" borderId="21" xfId="0" applyFont="1" applyFill="1" applyBorder="1" applyAlignment="1">
      <alignment horizontal="left" wrapText="1"/>
    </xf>
    <xf numFmtId="0" fontId="20" fillId="9" borderId="31" xfId="0" applyFont="1" applyFill="1" applyBorder="1" applyAlignment="1">
      <alignment horizontal="left" wrapText="1"/>
    </xf>
    <xf numFmtId="3" fontId="20" fillId="9" borderId="31" xfId="5" applyNumberFormat="1" applyFont="1" applyFill="1" applyBorder="1" applyAlignment="1">
      <alignment horizontal="left" wrapText="1"/>
    </xf>
    <xf numFmtId="3" fontId="20" fillId="9" borderId="31" xfId="0" applyNumberFormat="1" applyFont="1" applyFill="1" applyBorder="1" applyAlignment="1">
      <alignment horizontal="left"/>
    </xf>
  </cellXfs>
  <cellStyles count="6">
    <cellStyle name="Millares [0]" xfId="4" builtinId="6"/>
    <cellStyle name="Millares 2" xfId="3"/>
    <cellStyle name="Millares 5" xfId="5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.85546875" style="1" customWidth="1"/>
    <col min="7" max="7" width="15.710937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70"/>
      <c r="B1" s="70"/>
      <c r="C1" s="70"/>
      <c r="D1" s="70"/>
      <c r="E1" s="70"/>
      <c r="F1" s="70"/>
      <c r="G1" s="70"/>
    </row>
    <row r="2" spans="1:14" ht="15" customHeight="1">
      <c r="A2" s="70"/>
      <c r="B2" s="70"/>
      <c r="C2" s="70"/>
      <c r="D2" s="70"/>
      <c r="E2" s="70"/>
      <c r="F2" s="70"/>
      <c r="G2" s="70"/>
    </row>
    <row r="3" spans="1:14" ht="15" customHeight="1">
      <c r="A3" s="70"/>
      <c r="B3" s="70"/>
      <c r="C3" s="70"/>
      <c r="D3" s="70"/>
      <c r="E3" s="70"/>
      <c r="F3" s="70"/>
      <c r="G3" s="70"/>
    </row>
    <row r="4" spans="1:14" ht="15" customHeight="1">
      <c r="A4" s="70"/>
      <c r="B4" s="70"/>
      <c r="C4" s="70"/>
      <c r="D4" s="70"/>
      <c r="E4" s="70"/>
      <c r="F4" s="70"/>
      <c r="G4" s="70"/>
    </row>
    <row r="5" spans="1:14" ht="15" customHeight="1">
      <c r="A5" s="70"/>
      <c r="B5" s="70"/>
      <c r="C5" s="70"/>
      <c r="D5" s="70"/>
      <c r="E5" s="70"/>
      <c r="F5" s="70"/>
      <c r="G5" s="70"/>
    </row>
    <row r="6" spans="1:14" ht="15" customHeight="1">
      <c r="A6" s="70"/>
      <c r="B6" s="70"/>
      <c r="C6" s="70"/>
      <c r="D6" s="70"/>
      <c r="E6" s="70"/>
      <c r="F6" s="70"/>
      <c r="G6" s="70"/>
    </row>
    <row r="7" spans="1:14" ht="15" customHeight="1">
      <c r="A7" s="70"/>
      <c r="B7" s="70"/>
      <c r="C7" s="70"/>
      <c r="D7" s="70"/>
      <c r="E7" s="70"/>
      <c r="F7" s="70"/>
      <c r="G7" s="70"/>
    </row>
    <row r="8" spans="1:14" ht="15" customHeight="1">
      <c r="A8" s="70"/>
      <c r="B8" s="63"/>
      <c r="C8" s="63"/>
      <c r="D8" s="70"/>
      <c r="E8" s="71"/>
      <c r="F8" s="71"/>
      <c r="G8" s="71"/>
    </row>
    <row r="9" spans="1:14" ht="12" customHeight="1">
      <c r="A9" s="62"/>
      <c r="B9" s="171" t="s">
        <v>0</v>
      </c>
      <c r="C9" s="172" t="s">
        <v>1</v>
      </c>
      <c r="D9" s="173"/>
      <c r="E9" s="174" t="s">
        <v>2</v>
      </c>
      <c r="F9" s="175"/>
      <c r="G9" s="176">
        <v>60</v>
      </c>
    </row>
    <row r="10" spans="1:14" ht="38.25" customHeight="1">
      <c r="A10" s="62"/>
      <c r="B10" s="177" t="s">
        <v>3</v>
      </c>
      <c r="C10" s="178" t="s">
        <v>4</v>
      </c>
      <c r="D10" s="173"/>
      <c r="E10" s="179" t="s">
        <v>5</v>
      </c>
      <c r="F10" s="180"/>
      <c r="G10" s="181" t="s">
        <v>6</v>
      </c>
    </row>
    <row r="11" spans="1:14" ht="18" customHeight="1">
      <c r="A11" s="62"/>
      <c r="B11" s="177" t="s">
        <v>7</v>
      </c>
      <c r="C11" s="172" t="s">
        <v>8</v>
      </c>
      <c r="D11" s="173"/>
      <c r="E11" s="179" t="s">
        <v>9</v>
      </c>
      <c r="F11" s="180"/>
      <c r="G11" s="176">
        <v>18000</v>
      </c>
    </row>
    <row r="12" spans="1:14" ht="11.25" customHeight="1">
      <c r="A12" s="62"/>
      <c r="B12" s="177" t="s">
        <v>10</v>
      </c>
      <c r="C12" s="172" t="s">
        <v>11</v>
      </c>
      <c r="D12" s="173"/>
      <c r="E12" s="182" t="s">
        <v>12</v>
      </c>
      <c r="F12" s="183"/>
      <c r="G12" s="176">
        <v>1080000</v>
      </c>
    </row>
    <row r="13" spans="1:14" ht="11.25" customHeight="1">
      <c r="A13" s="62"/>
      <c r="B13" s="177" t="s">
        <v>13</v>
      </c>
      <c r="C13" s="172" t="s">
        <v>14</v>
      </c>
      <c r="D13" s="173"/>
      <c r="E13" s="179" t="s">
        <v>15</v>
      </c>
      <c r="F13" s="180"/>
      <c r="G13" s="181" t="s">
        <v>16</v>
      </c>
    </row>
    <row r="14" spans="1:14" ht="13.5" customHeight="1">
      <c r="A14" s="62"/>
      <c r="B14" s="177" t="s">
        <v>17</v>
      </c>
      <c r="C14" s="172" t="s">
        <v>18</v>
      </c>
      <c r="D14" s="173"/>
      <c r="E14" s="179" t="s">
        <v>19</v>
      </c>
      <c r="F14" s="180"/>
      <c r="G14" s="184">
        <v>44593</v>
      </c>
    </row>
    <row r="15" spans="1:14" ht="25.5" customHeight="1">
      <c r="A15" s="62"/>
      <c r="B15" s="177" t="s">
        <v>20</v>
      </c>
      <c r="C15" s="185">
        <v>44230</v>
      </c>
      <c r="D15" s="173"/>
      <c r="E15" s="186" t="s">
        <v>21</v>
      </c>
      <c r="F15" s="187"/>
      <c r="G15" s="188" t="s">
        <v>22</v>
      </c>
      <c r="I15" s="37"/>
      <c r="J15" s="35"/>
      <c r="K15" s="35"/>
      <c r="L15" s="35"/>
      <c r="M15" s="35"/>
      <c r="N15" s="36"/>
    </row>
    <row r="16" spans="1:14" ht="12" customHeight="1">
      <c r="A16" s="70"/>
      <c r="B16" s="64"/>
      <c r="C16" s="65"/>
      <c r="D16" s="72"/>
      <c r="E16" s="73"/>
      <c r="F16" s="73"/>
      <c r="G16" s="74"/>
      <c r="I16" s="38"/>
      <c r="J16" s="38"/>
      <c r="K16" s="38"/>
      <c r="L16" s="38"/>
      <c r="M16" s="38"/>
      <c r="N16" s="39"/>
    </row>
    <row r="17" spans="1:14" ht="12" customHeight="1">
      <c r="A17" s="75"/>
      <c r="B17" s="169" t="s">
        <v>23</v>
      </c>
      <c r="C17" s="170"/>
      <c r="D17" s="170"/>
      <c r="E17" s="170"/>
      <c r="F17" s="170"/>
      <c r="G17" s="170"/>
      <c r="I17" s="38"/>
      <c r="J17" s="38"/>
      <c r="K17" s="38"/>
      <c r="L17" s="38"/>
      <c r="M17" s="38"/>
      <c r="N17" s="39"/>
    </row>
    <row r="18" spans="1:14" ht="12" customHeight="1">
      <c r="A18" s="70"/>
      <c r="B18" s="76"/>
      <c r="C18" s="77"/>
      <c r="D18" s="77"/>
      <c r="E18" s="77"/>
      <c r="F18" s="78"/>
      <c r="G18" s="78"/>
      <c r="I18" s="38"/>
      <c r="J18" s="38"/>
      <c r="K18" s="38"/>
      <c r="L18" s="38"/>
      <c r="M18" s="38"/>
      <c r="N18" s="39"/>
    </row>
    <row r="19" spans="1:14" ht="12" customHeight="1">
      <c r="A19" s="79"/>
      <c r="B19" s="80" t="s">
        <v>24</v>
      </c>
      <c r="C19" s="81"/>
      <c r="D19" s="82"/>
      <c r="E19" s="82"/>
      <c r="F19" s="83"/>
      <c r="G19" s="83"/>
      <c r="I19" s="40"/>
      <c r="J19" s="41"/>
      <c r="K19" s="41"/>
      <c r="L19" s="40"/>
      <c r="M19" s="42"/>
      <c r="N19" s="42"/>
    </row>
    <row r="20" spans="1:14" ht="24" customHeight="1">
      <c r="A20" s="75"/>
      <c r="B20" s="84" t="s">
        <v>25</v>
      </c>
      <c r="C20" s="84" t="s">
        <v>26</v>
      </c>
      <c r="D20" s="84" t="s">
        <v>27</v>
      </c>
      <c r="E20" s="84" t="s">
        <v>28</v>
      </c>
      <c r="F20" s="85" t="s">
        <v>29</v>
      </c>
      <c r="G20" s="85" t="s">
        <v>30</v>
      </c>
      <c r="I20" s="40"/>
      <c r="J20" s="41"/>
      <c r="K20" s="43"/>
      <c r="L20" s="41"/>
      <c r="M20" s="42"/>
      <c r="N20" s="42"/>
    </row>
    <row r="21" spans="1:14" ht="12.75" customHeight="1">
      <c r="A21" s="75"/>
      <c r="B21" s="86"/>
      <c r="C21" s="87"/>
      <c r="D21" s="87"/>
      <c r="E21" s="87"/>
      <c r="F21" s="53"/>
      <c r="G21" s="88"/>
      <c r="I21" s="40"/>
      <c r="J21" s="41"/>
      <c r="K21" s="43"/>
      <c r="L21" s="41"/>
      <c r="M21" s="42"/>
      <c r="N21" s="42"/>
    </row>
    <row r="22" spans="1:14" ht="12.75" customHeight="1">
      <c r="A22" s="75"/>
      <c r="B22" s="89" t="s">
        <v>31</v>
      </c>
      <c r="C22" s="90"/>
      <c r="D22" s="90"/>
      <c r="E22" s="90"/>
      <c r="F22" s="91"/>
      <c r="G22" s="91"/>
    </row>
    <row r="23" spans="1:14" ht="12" customHeight="1">
      <c r="A23" s="70"/>
      <c r="B23" s="76"/>
      <c r="C23" s="92"/>
      <c r="D23" s="92"/>
      <c r="E23" s="92"/>
      <c r="F23" s="78"/>
      <c r="G23" s="78"/>
    </row>
    <row r="24" spans="1:14" ht="12" customHeight="1">
      <c r="A24" s="79"/>
      <c r="B24" s="93" t="s">
        <v>32</v>
      </c>
      <c r="C24" s="94"/>
      <c r="D24" s="95"/>
      <c r="E24" s="95"/>
      <c r="F24" s="96"/>
      <c r="G24" s="96"/>
    </row>
    <row r="25" spans="1:14" ht="24" customHeight="1">
      <c r="A25" s="79"/>
      <c r="B25" s="97" t="s">
        <v>25</v>
      </c>
      <c r="C25" s="98" t="s">
        <v>26</v>
      </c>
      <c r="D25" s="98" t="s">
        <v>27</v>
      </c>
      <c r="E25" s="97" t="s">
        <v>28</v>
      </c>
      <c r="F25" s="99" t="s">
        <v>29</v>
      </c>
      <c r="G25" s="100" t="s">
        <v>30</v>
      </c>
      <c r="I25" s="48"/>
      <c r="J25" s="48"/>
      <c r="K25" s="48"/>
      <c r="L25" s="48"/>
      <c r="M25" s="48"/>
      <c r="N25" s="48"/>
    </row>
    <row r="26" spans="1:14" ht="12" customHeight="1">
      <c r="A26" s="79"/>
      <c r="B26" s="101"/>
      <c r="C26" s="102"/>
      <c r="D26" s="102"/>
      <c r="E26" s="102"/>
      <c r="F26" s="103"/>
      <c r="G26" s="103"/>
      <c r="I26" s="37"/>
      <c r="J26" s="46"/>
      <c r="K26" s="46"/>
      <c r="L26" s="46"/>
      <c r="M26" s="35"/>
      <c r="N26" s="47"/>
    </row>
    <row r="27" spans="1:14" ht="12" customHeight="1">
      <c r="A27" s="79"/>
      <c r="B27" s="104" t="s">
        <v>33</v>
      </c>
      <c r="C27" s="105"/>
      <c r="D27" s="105"/>
      <c r="E27" s="105"/>
      <c r="F27" s="106"/>
      <c r="G27" s="106"/>
      <c r="I27" s="38"/>
      <c r="J27" s="38"/>
      <c r="K27" s="38"/>
      <c r="L27" s="38"/>
      <c r="M27" s="38"/>
      <c r="N27" s="39"/>
    </row>
    <row r="28" spans="1:14" ht="12" customHeight="1">
      <c r="A28" s="70"/>
      <c r="B28" s="107"/>
      <c r="C28" s="108"/>
      <c r="D28" s="108"/>
      <c r="E28" s="108"/>
      <c r="F28" s="109"/>
      <c r="G28" s="109"/>
      <c r="I28" s="49"/>
      <c r="J28" s="50"/>
      <c r="K28" s="41"/>
      <c r="L28" s="40"/>
      <c r="M28" s="42"/>
      <c r="N28" s="51"/>
    </row>
    <row r="29" spans="1:14" ht="12" customHeight="1">
      <c r="A29" s="79"/>
      <c r="B29" s="93" t="s">
        <v>34</v>
      </c>
      <c r="C29" s="94"/>
      <c r="D29" s="95"/>
      <c r="E29" s="95"/>
      <c r="F29" s="96"/>
      <c r="G29" s="96"/>
      <c r="I29" s="40"/>
      <c r="J29" s="41"/>
      <c r="K29" s="43"/>
      <c r="L29" s="41"/>
      <c r="M29" s="42"/>
      <c r="N29" s="42"/>
    </row>
    <row r="30" spans="1:14" ht="24" customHeight="1">
      <c r="A30" s="79"/>
      <c r="B30" s="58" t="s">
        <v>25</v>
      </c>
      <c r="C30" s="110" t="s">
        <v>26</v>
      </c>
      <c r="D30" s="110" t="s">
        <v>27</v>
      </c>
      <c r="E30" s="110" t="s">
        <v>28</v>
      </c>
      <c r="F30" s="111" t="s">
        <v>29</v>
      </c>
      <c r="G30" s="112" t="s">
        <v>30</v>
      </c>
      <c r="I30" s="40"/>
      <c r="J30" s="41"/>
      <c r="K30" s="43"/>
      <c r="L30" s="41"/>
      <c r="M30" s="42"/>
      <c r="N30" s="42"/>
    </row>
    <row r="31" spans="1:14" ht="24.75" customHeight="1">
      <c r="A31" s="62"/>
      <c r="B31" s="160" t="s">
        <v>35</v>
      </c>
      <c r="C31" s="190" t="s">
        <v>95</v>
      </c>
      <c r="D31" s="191">
        <v>0.125</v>
      </c>
      <c r="E31" s="191" t="s">
        <v>96</v>
      </c>
      <c r="F31" s="192">
        <v>176000</v>
      </c>
      <c r="G31" s="193">
        <f>D31*F31</f>
        <v>22000</v>
      </c>
      <c r="I31" s="49"/>
      <c r="J31" s="41"/>
      <c r="K31" s="43"/>
      <c r="L31" s="41"/>
      <c r="M31" s="42"/>
      <c r="N31" s="42"/>
    </row>
    <row r="32" spans="1:14" ht="12.75" customHeight="1">
      <c r="A32" s="62"/>
      <c r="B32" s="160" t="s">
        <v>36</v>
      </c>
      <c r="C32" s="190" t="s">
        <v>95</v>
      </c>
      <c r="D32" s="191">
        <v>0.125</v>
      </c>
      <c r="E32" s="191" t="s">
        <v>97</v>
      </c>
      <c r="F32" s="192">
        <v>40000</v>
      </c>
      <c r="G32" s="193">
        <f t="shared" ref="G32:G40" si="0">D32*F32</f>
        <v>5000</v>
      </c>
      <c r="I32" s="49"/>
      <c r="J32" s="41"/>
      <c r="K32" s="43"/>
      <c r="L32" s="41"/>
      <c r="M32" s="42"/>
      <c r="N32" s="42"/>
    </row>
    <row r="33" spans="1:14" ht="12.75" customHeight="1">
      <c r="A33" s="62"/>
      <c r="B33" s="160" t="s">
        <v>37</v>
      </c>
      <c r="C33" s="190" t="s">
        <v>95</v>
      </c>
      <c r="D33" s="191">
        <v>0.125</v>
      </c>
      <c r="E33" s="191" t="s">
        <v>97</v>
      </c>
      <c r="F33" s="192">
        <v>176000</v>
      </c>
      <c r="G33" s="193">
        <f t="shared" si="0"/>
        <v>22000</v>
      </c>
      <c r="I33" s="49"/>
      <c r="J33" s="41"/>
      <c r="K33" s="43"/>
      <c r="L33" s="41"/>
      <c r="M33" s="42"/>
      <c r="N33" s="42"/>
    </row>
    <row r="34" spans="1:14" ht="12.75" customHeight="1">
      <c r="A34" s="62"/>
      <c r="B34" s="160" t="s">
        <v>38</v>
      </c>
      <c r="C34" s="190" t="s">
        <v>95</v>
      </c>
      <c r="D34" s="191">
        <v>0.125</v>
      </c>
      <c r="E34" s="191" t="s">
        <v>97</v>
      </c>
      <c r="F34" s="192">
        <v>112000</v>
      </c>
      <c r="G34" s="193">
        <f t="shared" si="0"/>
        <v>14000</v>
      </c>
      <c r="I34" s="49"/>
      <c r="J34" s="41"/>
      <c r="K34" s="43"/>
      <c r="L34" s="41"/>
      <c r="M34" s="42"/>
      <c r="N34" s="42"/>
    </row>
    <row r="35" spans="1:14" ht="12.75" customHeight="1">
      <c r="A35" s="62"/>
      <c r="B35" s="160" t="s">
        <v>39</v>
      </c>
      <c r="C35" s="190" t="s">
        <v>95</v>
      </c>
      <c r="D35" s="191">
        <v>0.125</v>
      </c>
      <c r="E35" s="191" t="s">
        <v>97</v>
      </c>
      <c r="F35" s="192">
        <v>56000</v>
      </c>
      <c r="G35" s="193">
        <f t="shared" si="0"/>
        <v>7000</v>
      </c>
      <c r="I35" s="49"/>
      <c r="J35" s="41"/>
      <c r="K35" s="43"/>
      <c r="L35" s="41"/>
      <c r="M35" s="42"/>
      <c r="N35" s="42"/>
    </row>
    <row r="36" spans="1:14" ht="12.75" customHeight="1">
      <c r="A36" s="62"/>
      <c r="B36" s="160" t="s">
        <v>40</v>
      </c>
      <c r="C36" s="190" t="s">
        <v>95</v>
      </c>
      <c r="D36" s="191">
        <v>0.125</v>
      </c>
      <c r="E36" s="191" t="s">
        <v>98</v>
      </c>
      <c r="F36" s="192">
        <v>160000</v>
      </c>
      <c r="G36" s="193">
        <f t="shared" si="0"/>
        <v>20000</v>
      </c>
      <c r="I36" s="49"/>
      <c r="J36" s="41"/>
      <c r="K36" s="43"/>
      <c r="L36" s="41"/>
      <c r="M36" s="42"/>
      <c r="N36" s="42"/>
    </row>
    <row r="37" spans="1:14" ht="12.75" customHeight="1">
      <c r="A37" s="62"/>
      <c r="B37" s="160" t="s">
        <v>41</v>
      </c>
      <c r="C37" s="190" t="s">
        <v>95</v>
      </c>
      <c r="D37" s="191">
        <v>0.125</v>
      </c>
      <c r="E37" s="191" t="s">
        <v>98</v>
      </c>
      <c r="F37" s="192">
        <v>80000</v>
      </c>
      <c r="G37" s="193">
        <f t="shared" si="0"/>
        <v>10000</v>
      </c>
      <c r="I37" s="49"/>
      <c r="J37" s="41"/>
      <c r="K37" s="43"/>
      <c r="L37" s="41"/>
      <c r="M37" s="42"/>
      <c r="N37" s="42"/>
    </row>
    <row r="38" spans="1:14" ht="12.75" customHeight="1">
      <c r="A38" s="62"/>
      <c r="B38" s="160" t="s">
        <v>42</v>
      </c>
      <c r="C38" s="190" t="s">
        <v>95</v>
      </c>
      <c r="D38" s="191">
        <v>0.125</v>
      </c>
      <c r="E38" s="191" t="s">
        <v>99</v>
      </c>
      <c r="F38" s="192">
        <v>112000</v>
      </c>
      <c r="G38" s="193">
        <f t="shared" si="0"/>
        <v>14000</v>
      </c>
      <c r="I38" s="49"/>
      <c r="J38" s="41"/>
      <c r="K38" s="43"/>
      <c r="L38" s="41"/>
      <c r="M38" s="42"/>
      <c r="N38" s="42"/>
    </row>
    <row r="39" spans="1:14" ht="12.75" customHeight="1">
      <c r="A39" s="62"/>
      <c r="B39" s="160" t="s">
        <v>43</v>
      </c>
      <c r="C39" s="190" t="s">
        <v>95</v>
      </c>
      <c r="D39" s="191">
        <v>0.125</v>
      </c>
      <c r="E39" s="191" t="s">
        <v>100</v>
      </c>
      <c r="F39" s="192">
        <v>56000</v>
      </c>
      <c r="G39" s="193">
        <f t="shared" si="0"/>
        <v>7000</v>
      </c>
      <c r="I39" s="49"/>
      <c r="J39" s="41"/>
      <c r="K39" s="43"/>
      <c r="L39" s="41"/>
      <c r="M39" s="42"/>
      <c r="N39" s="42"/>
    </row>
    <row r="40" spans="1:14" ht="12.75" customHeight="1">
      <c r="A40" s="62"/>
      <c r="B40" s="160" t="s">
        <v>44</v>
      </c>
      <c r="C40" s="190" t="s">
        <v>95</v>
      </c>
      <c r="D40" s="191">
        <v>0.125</v>
      </c>
      <c r="E40" s="191" t="s">
        <v>103</v>
      </c>
      <c r="F40" s="192">
        <v>360000</v>
      </c>
      <c r="G40" s="193">
        <f t="shared" si="0"/>
        <v>45000</v>
      </c>
      <c r="I40" s="49"/>
      <c r="J40" s="41"/>
      <c r="K40" s="43"/>
      <c r="L40" s="41"/>
      <c r="M40" s="42"/>
      <c r="N40" s="42"/>
    </row>
    <row r="41" spans="1:14" ht="12.75" customHeight="1">
      <c r="A41" s="79"/>
      <c r="B41" s="59" t="s">
        <v>45</v>
      </c>
      <c r="C41" s="105"/>
      <c r="D41" s="105"/>
      <c r="E41" s="105"/>
      <c r="F41" s="106"/>
      <c r="G41" s="189">
        <f>SUM(G31:G40)</f>
        <v>166000</v>
      </c>
      <c r="I41" s="40"/>
      <c r="J41" s="41"/>
      <c r="K41" s="43"/>
      <c r="L41" s="41"/>
      <c r="M41" s="42"/>
      <c r="N41" s="42"/>
    </row>
    <row r="42" spans="1:14" ht="12" customHeight="1">
      <c r="A42" s="70"/>
      <c r="B42" s="107"/>
      <c r="C42" s="108"/>
      <c r="D42" s="108"/>
      <c r="E42" s="108"/>
      <c r="F42" s="109"/>
      <c r="G42" s="109"/>
      <c r="I42" s="40"/>
      <c r="J42" s="41"/>
      <c r="K42" s="43"/>
      <c r="L42" s="41"/>
      <c r="M42" s="42"/>
      <c r="N42" s="42"/>
    </row>
    <row r="43" spans="1:14" ht="12" customHeight="1">
      <c r="A43" s="79"/>
      <c r="B43" s="93" t="s">
        <v>46</v>
      </c>
      <c r="C43" s="94"/>
      <c r="D43" s="95"/>
      <c r="E43" s="95"/>
      <c r="F43" s="96"/>
      <c r="G43" s="96"/>
      <c r="I43" s="44"/>
      <c r="J43" s="45"/>
      <c r="K43" s="45"/>
      <c r="L43" s="45"/>
      <c r="M43" s="44"/>
      <c r="N43" s="52"/>
    </row>
    <row r="44" spans="1:14" ht="24" customHeight="1">
      <c r="A44" s="79"/>
      <c r="B44" s="113" t="s">
        <v>47</v>
      </c>
      <c r="C44" s="113" t="s">
        <v>48</v>
      </c>
      <c r="D44" s="113" t="s">
        <v>49</v>
      </c>
      <c r="E44" s="113" t="s">
        <v>28</v>
      </c>
      <c r="F44" s="111" t="s">
        <v>29</v>
      </c>
      <c r="G44" s="111" t="s">
        <v>30</v>
      </c>
      <c r="K44" s="34"/>
    </row>
    <row r="45" spans="1:14" ht="24.75" customHeight="1">
      <c r="A45" s="75"/>
      <c r="B45" s="114" t="s">
        <v>101</v>
      </c>
      <c r="C45" s="115" t="s">
        <v>50</v>
      </c>
      <c r="D45" s="115">
        <v>200</v>
      </c>
      <c r="E45" s="116" t="s">
        <v>96</v>
      </c>
      <c r="F45" s="117">
        <v>350</v>
      </c>
      <c r="G45" s="118">
        <v>70000</v>
      </c>
    </row>
    <row r="46" spans="1:14" ht="12.75" customHeight="1">
      <c r="A46" s="75"/>
      <c r="B46" s="119" t="s">
        <v>51</v>
      </c>
      <c r="C46" s="120" t="s">
        <v>52</v>
      </c>
      <c r="D46" s="120">
        <v>1000</v>
      </c>
      <c r="E46" s="120" t="s">
        <v>96</v>
      </c>
      <c r="F46" s="121">
        <v>81</v>
      </c>
      <c r="G46" s="122">
        <v>81000</v>
      </c>
    </row>
    <row r="47" spans="1:14" ht="12.75" customHeight="1">
      <c r="A47" s="75"/>
      <c r="B47" s="123" t="s">
        <v>53</v>
      </c>
      <c r="C47" s="124" t="s">
        <v>50</v>
      </c>
      <c r="D47" s="125">
        <v>400</v>
      </c>
      <c r="E47" s="126" t="s">
        <v>98</v>
      </c>
      <c r="F47" s="127">
        <v>436</v>
      </c>
      <c r="G47" s="122">
        <f>F47*D47</f>
        <v>174400</v>
      </c>
      <c r="I47" s="54"/>
      <c r="J47" s="55"/>
      <c r="K47" s="55"/>
      <c r="L47" s="55"/>
      <c r="M47" s="56"/>
      <c r="N47" s="57"/>
    </row>
    <row r="48" spans="1:14" ht="12.75" customHeight="1">
      <c r="A48" s="75"/>
      <c r="B48" s="123" t="s">
        <v>54</v>
      </c>
      <c r="C48" s="124" t="s">
        <v>50</v>
      </c>
      <c r="D48" s="125">
        <v>400</v>
      </c>
      <c r="E48" s="126" t="s">
        <v>107</v>
      </c>
      <c r="F48" s="127">
        <v>476</v>
      </c>
      <c r="G48" s="122">
        <f t="shared" ref="G48" si="1">F48*D48</f>
        <v>190400</v>
      </c>
      <c r="I48" s="54"/>
      <c r="J48" s="55"/>
      <c r="K48" s="55"/>
      <c r="L48" s="55"/>
      <c r="M48" s="56"/>
      <c r="N48" s="57"/>
    </row>
    <row r="49" spans="1:255" ht="12.75" customHeight="1">
      <c r="A49" s="75"/>
      <c r="B49" s="123" t="s">
        <v>55</v>
      </c>
      <c r="C49" s="124" t="s">
        <v>56</v>
      </c>
      <c r="D49" s="125">
        <v>200</v>
      </c>
      <c r="E49" s="126" t="s">
        <v>108</v>
      </c>
      <c r="F49" s="127" t="s">
        <v>57</v>
      </c>
      <c r="G49" s="122">
        <v>3808</v>
      </c>
      <c r="I49" s="54"/>
      <c r="J49" s="55"/>
      <c r="K49" s="55"/>
      <c r="L49" s="55"/>
      <c r="M49" s="56"/>
      <c r="N49" s="57"/>
    </row>
    <row r="50" spans="1:255" ht="12.75" customHeight="1">
      <c r="A50" s="75"/>
      <c r="B50" s="123" t="s">
        <v>58</v>
      </c>
      <c r="C50" s="124" t="s">
        <v>106</v>
      </c>
      <c r="D50" s="125">
        <v>3</v>
      </c>
      <c r="E50" s="126" t="s">
        <v>97</v>
      </c>
      <c r="F50" s="127">
        <v>5000</v>
      </c>
      <c r="G50" s="122">
        <v>15000</v>
      </c>
      <c r="I50" s="54"/>
      <c r="J50" s="55"/>
      <c r="K50" s="55"/>
      <c r="L50" s="55"/>
      <c r="M50" s="56"/>
      <c r="N50" s="57"/>
    </row>
    <row r="51" spans="1:255" ht="12.75" customHeight="1">
      <c r="A51" s="75"/>
      <c r="B51" s="119" t="s">
        <v>59</v>
      </c>
      <c r="C51" s="120" t="s">
        <v>106</v>
      </c>
      <c r="D51" s="120">
        <v>1</v>
      </c>
      <c r="E51" s="120" t="s">
        <v>107</v>
      </c>
      <c r="F51" s="121">
        <v>9000</v>
      </c>
      <c r="G51" s="122">
        <v>9000</v>
      </c>
      <c r="I51" s="54"/>
      <c r="J51" s="55"/>
      <c r="K51" s="55"/>
      <c r="L51" s="55"/>
      <c r="M51" s="56"/>
      <c r="N51" s="57"/>
    </row>
    <row r="52" spans="1:255" ht="12.75" customHeight="1">
      <c r="A52" s="75"/>
      <c r="B52" s="123" t="s">
        <v>102</v>
      </c>
      <c r="C52" s="124" t="s">
        <v>105</v>
      </c>
      <c r="D52" s="125">
        <v>1</v>
      </c>
      <c r="E52" s="126" t="s">
        <v>107</v>
      </c>
      <c r="F52" s="127">
        <v>3500</v>
      </c>
      <c r="G52" s="122">
        <v>3500</v>
      </c>
      <c r="I52" s="54"/>
      <c r="J52" s="55"/>
      <c r="K52" s="55"/>
      <c r="L52" s="55"/>
      <c r="M52" s="56"/>
      <c r="N52" s="57"/>
    </row>
    <row r="53" spans="1:255" ht="12.75" customHeight="1">
      <c r="A53" s="75"/>
      <c r="B53" s="123" t="s">
        <v>60</v>
      </c>
      <c r="C53" s="124" t="s">
        <v>106</v>
      </c>
      <c r="D53" s="125">
        <v>0.8</v>
      </c>
      <c r="E53" s="126" t="s">
        <v>100</v>
      </c>
      <c r="F53" s="127">
        <v>40000</v>
      </c>
      <c r="G53" s="122">
        <v>40000</v>
      </c>
      <c r="I53" s="54"/>
      <c r="J53" s="55"/>
      <c r="K53" s="55"/>
      <c r="L53" s="55"/>
      <c r="M53" s="56"/>
      <c r="N53" s="57"/>
    </row>
    <row r="54" spans="1:255" ht="12.75" customHeight="1">
      <c r="A54" s="75"/>
      <c r="B54" s="123" t="s">
        <v>61</v>
      </c>
      <c r="C54" s="124" t="s">
        <v>62</v>
      </c>
      <c r="D54" s="125">
        <v>250</v>
      </c>
      <c r="E54" s="126" t="s">
        <v>100</v>
      </c>
      <c r="F54" s="127">
        <v>50</v>
      </c>
      <c r="G54" s="122">
        <v>12500</v>
      </c>
      <c r="I54" s="54"/>
      <c r="J54" s="55"/>
      <c r="K54" s="55"/>
      <c r="L54" s="55"/>
      <c r="M54" s="56"/>
      <c r="N54" s="57"/>
    </row>
    <row r="55" spans="1:255" ht="13.5" customHeight="1">
      <c r="A55" s="79"/>
      <c r="B55" s="104" t="s">
        <v>63</v>
      </c>
      <c r="C55" s="105"/>
      <c r="D55" s="105"/>
      <c r="E55" s="105"/>
      <c r="F55" s="106"/>
      <c r="G55" s="106">
        <f>SUM(G45:G54)</f>
        <v>599608</v>
      </c>
    </row>
    <row r="56" spans="1:255" ht="12" customHeight="1">
      <c r="A56" s="70"/>
      <c r="B56" s="107"/>
      <c r="C56" s="108"/>
      <c r="D56" s="108"/>
      <c r="E56" s="128"/>
      <c r="F56" s="109"/>
      <c r="G56" s="109"/>
    </row>
    <row r="57" spans="1:255" ht="12" customHeight="1">
      <c r="A57" s="79"/>
      <c r="B57" s="66" t="s">
        <v>64</v>
      </c>
      <c r="C57" s="67"/>
      <c r="D57" s="68"/>
      <c r="E57" s="68"/>
      <c r="F57" s="69"/>
      <c r="G57" s="69"/>
    </row>
    <row r="58" spans="1:255" ht="24" customHeight="1">
      <c r="A58" s="62"/>
      <c r="B58" s="161" t="s">
        <v>65</v>
      </c>
      <c r="C58" s="162" t="s">
        <v>48</v>
      </c>
      <c r="D58" s="162" t="s">
        <v>49</v>
      </c>
      <c r="E58" s="161" t="s">
        <v>28</v>
      </c>
      <c r="F58" s="163" t="s">
        <v>29</v>
      </c>
      <c r="G58" s="164" t="s">
        <v>30</v>
      </c>
    </row>
    <row r="59" spans="1:255" ht="12.75" customHeight="1">
      <c r="A59" s="75"/>
      <c r="B59" s="165" t="s">
        <v>66</v>
      </c>
      <c r="C59" s="122" t="s">
        <v>104</v>
      </c>
      <c r="D59" s="122">
        <v>1</v>
      </c>
      <c r="E59" s="126" t="s">
        <v>67</v>
      </c>
      <c r="F59" s="166">
        <v>20000</v>
      </c>
      <c r="G59" s="122">
        <f>+D59*F59</f>
        <v>20000</v>
      </c>
    </row>
    <row r="60" spans="1:255" s="61" customFormat="1" ht="13.5" customHeight="1">
      <c r="A60" s="129"/>
      <c r="B60" s="130" t="s">
        <v>68</v>
      </c>
      <c r="C60" s="131"/>
      <c r="D60" s="131"/>
      <c r="E60" s="131"/>
      <c r="F60" s="132"/>
      <c r="G60" s="132">
        <f>SUM(G59)</f>
        <v>20000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0"/>
    </row>
    <row r="61" spans="1:255" ht="12" customHeight="1">
      <c r="A61" s="70"/>
      <c r="B61" s="133"/>
      <c r="C61" s="133"/>
      <c r="D61" s="133"/>
      <c r="E61" s="133"/>
      <c r="F61" s="134"/>
      <c r="G61" s="134"/>
    </row>
    <row r="62" spans="1:255" ht="12" customHeight="1">
      <c r="A62" s="62"/>
      <c r="B62" s="135" t="s">
        <v>69</v>
      </c>
      <c r="C62" s="136"/>
      <c r="D62" s="136"/>
      <c r="E62" s="136"/>
      <c r="F62" s="137"/>
      <c r="G62" s="138">
        <f>G22+G41+G55+G60</f>
        <v>785608</v>
      </c>
    </row>
    <row r="63" spans="1:255" ht="12" customHeight="1">
      <c r="A63" s="62"/>
      <c r="B63" s="139" t="s">
        <v>70</v>
      </c>
      <c r="C63" s="140"/>
      <c r="D63" s="140"/>
      <c r="E63" s="140"/>
      <c r="F63" s="141"/>
      <c r="G63" s="142">
        <f>G62*0.05</f>
        <v>39280.400000000001</v>
      </c>
    </row>
    <row r="64" spans="1:255" ht="12" customHeight="1">
      <c r="A64" s="62"/>
      <c r="B64" s="143" t="s">
        <v>71</v>
      </c>
      <c r="C64" s="144"/>
      <c r="D64" s="144"/>
      <c r="E64" s="144"/>
      <c r="F64" s="145"/>
      <c r="G64" s="146">
        <f>G63+G62</f>
        <v>824888.4</v>
      </c>
    </row>
    <row r="65" spans="1:7" ht="12" customHeight="1">
      <c r="A65" s="62"/>
      <c r="B65" s="139" t="s">
        <v>72</v>
      </c>
      <c r="C65" s="140"/>
      <c r="D65" s="140"/>
      <c r="E65" s="140"/>
      <c r="F65" s="141"/>
      <c r="G65" s="142">
        <f>G12</f>
        <v>1080000</v>
      </c>
    </row>
    <row r="66" spans="1:7" ht="12" customHeight="1">
      <c r="A66" s="62"/>
      <c r="B66" s="147" t="s">
        <v>73</v>
      </c>
      <c r="C66" s="148"/>
      <c r="D66" s="148"/>
      <c r="E66" s="148"/>
      <c r="F66" s="149"/>
      <c r="G66" s="149">
        <f>G65-G64</f>
        <v>255111.59999999998</v>
      </c>
    </row>
    <row r="67" spans="1:7" ht="12" customHeight="1">
      <c r="A67" s="62"/>
      <c r="B67" s="9" t="s">
        <v>74</v>
      </c>
      <c r="C67" s="10"/>
      <c r="D67" s="10"/>
      <c r="E67" s="10"/>
      <c r="F67" s="10"/>
      <c r="G67" s="6"/>
    </row>
    <row r="68" spans="1:7" ht="12.75" customHeight="1" thickBot="1">
      <c r="A68" s="62"/>
      <c r="B68" s="11"/>
      <c r="C68" s="10"/>
      <c r="D68" s="10"/>
      <c r="E68" s="10"/>
      <c r="F68" s="10"/>
      <c r="G68" s="6"/>
    </row>
    <row r="69" spans="1:7" ht="12" customHeight="1">
      <c r="A69" s="62"/>
      <c r="B69" s="18" t="s">
        <v>75</v>
      </c>
      <c r="C69" s="19"/>
      <c r="D69" s="19"/>
      <c r="E69" s="19"/>
      <c r="F69" s="20"/>
      <c r="G69" s="6"/>
    </row>
    <row r="70" spans="1:7" ht="12" customHeight="1">
      <c r="A70" s="62"/>
      <c r="B70" s="21" t="s">
        <v>76</v>
      </c>
      <c r="C70" s="8"/>
      <c r="D70" s="8"/>
      <c r="E70" s="8"/>
      <c r="F70" s="22"/>
      <c r="G70" s="6"/>
    </row>
    <row r="71" spans="1:7" ht="12" customHeight="1">
      <c r="A71" s="62"/>
      <c r="B71" s="21" t="s">
        <v>77</v>
      </c>
      <c r="C71" s="8"/>
      <c r="D71" s="8"/>
      <c r="E71" s="8"/>
      <c r="F71" s="22"/>
      <c r="G71" s="6"/>
    </row>
    <row r="72" spans="1:7" ht="12" customHeight="1">
      <c r="A72" s="62"/>
      <c r="B72" s="21" t="s">
        <v>78</v>
      </c>
      <c r="C72" s="8"/>
      <c r="D72" s="8"/>
      <c r="E72" s="8"/>
      <c r="F72" s="22"/>
      <c r="G72" s="6"/>
    </row>
    <row r="73" spans="1:7" ht="12" customHeight="1">
      <c r="A73" s="62"/>
      <c r="B73" s="21" t="s">
        <v>79</v>
      </c>
      <c r="C73" s="8"/>
      <c r="D73" s="8"/>
      <c r="E73" s="8"/>
      <c r="F73" s="22"/>
      <c r="G73" s="6"/>
    </row>
    <row r="74" spans="1:7" ht="12" customHeight="1">
      <c r="A74" s="62"/>
      <c r="B74" s="21" t="s">
        <v>80</v>
      </c>
      <c r="C74" s="8"/>
      <c r="D74" s="8"/>
      <c r="E74" s="8"/>
      <c r="F74" s="22"/>
      <c r="G74" s="6"/>
    </row>
    <row r="75" spans="1:7" ht="12.75" customHeight="1" thickBot="1">
      <c r="A75" s="62"/>
      <c r="B75" s="23" t="s">
        <v>81</v>
      </c>
      <c r="C75" s="24"/>
      <c r="D75" s="24"/>
      <c r="E75" s="24"/>
      <c r="F75" s="25"/>
      <c r="G75" s="6"/>
    </row>
    <row r="76" spans="1:7" ht="12.75" customHeight="1">
      <c r="A76" s="62"/>
      <c r="B76" s="16"/>
      <c r="C76" s="8"/>
      <c r="D76" s="8"/>
      <c r="E76" s="8"/>
      <c r="F76" s="8"/>
      <c r="G76" s="6"/>
    </row>
    <row r="77" spans="1:7" ht="15" customHeight="1" thickBot="1">
      <c r="A77" s="62"/>
      <c r="B77" s="167" t="s">
        <v>82</v>
      </c>
      <c r="C77" s="168"/>
      <c r="D77" s="15"/>
      <c r="E77" s="2"/>
      <c r="F77" s="2"/>
      <c r="G77" s="6"/>
    </row>
    <row r="78" spans="1:7" ht="12" customHeight="1">
      <c r="A78" s="62"/>
      <c r="B78" s="13" t="s">
        <v>65</v>
      </c>
      <c r="C78" s="3" t="s">
        <v>83</v>
      </c>
      <c r="D78" s="14" t="s">
        <v>84</v>
      </c>
      <c r="E78" s="2"/>
      <c r="F78" s="2"/>
      <c r="G78" s="6"/>
    </row>
    <row r="79" spans="1:7" ht="12" customHeight="1">
      <c r="A79" s="62"/>
      <c r="B79" s="150" t="s">
        <v>85</v>
      </c>
      <c r="C79" s="151">
        <v>0</v>
      </c>
      <c r="D79" s="152">
        <f>(C79/C85)</f>
        <v>0</v>
      </c>
      <c r="E79" s="2"/>
      <c r="F79" s="2"/>
      <c r="G79" s="6"/>
    </row>
    <row r="80" spans="1:7" ht="12" customHeight="1">
      <c r="A80" s="62"/>
      <c r="B80" s="150" t="s">
        <v>86</v>
      </c>
      <c r="C80" s="153">
        <v>0</v>
      </c>
      <c r="D80" s="152">
        <v>0</v>
      </c>
      <c r="E80" s="2"/>
      <c r="F80" s="2"/>
      <c r="G80" s="6"/>
    </row>
    <row r="81" spans="1:7" ht="12" customHeight="1">
      <c r="A81" s="62"/>
      <c r="B81" s="150" t="s">
        <v>87</v>
      </c>
      <c r="C81" s="151">
        <v>166000</v>
      </c>
      <c r="D81" s="152">
        <f>(C81/C85)</f>
        <v>0.20123944099077692</v>
      </c>
      <c r="E81" s="2"/>
      <c r="F81" s="2"/>
      <c r="G81" s="6"/>
    </row>
    <row r="82" spans="1:7" ht="12" customHeight="1">
      <c r="A82" s="62"/>
      <c r="B82" s="150" t="s">
        <v>47</v>
      </c>
      <c r="C82" s="151">
        <v>599608</v>
      </c>
      <c r="D82" s="152">
        <f>(C82/C85)</f>
        <v>0.72689625743131192</v>
      </c>
      <c r="E82" s="2"/>
      <c r="F82" s="2"/>
      <c r="G82" s="6"/>
    </row>
    <row r="83" spans="1:7" ht="12" customHeight="1">
      <c r="A83" s="62"/>
      <c r="B83" s="150" t="s">
        <v>88</v>
      </c>
      <c r="C83" s="154">
        <v>20000</v>
      </c>
      <c r="D83" s="152">
        <f>(C83/C85)</f>
        <v>2.4245715782021317E-2</v>
      </c>
      <c r="E83" s="5"/>
      <c r="F83" s="5"/>
      <c r="G83" s="6"/>
    </row>
    <row r="84" spans="1:7" ht="12" customHeight="1">
      <c r="A84" s="62"/>
      <c r="B84" s="150" t="s">
        <v>89</v>
      </c>
      <c r="C84" s="154">
        <v>39280</v>
      </c>
      <c r="D84" s="152">
        <f>(C84/C85)</f>
        <v>4.7618585795889866E-2</v>
      </c>
      <c r="E84" s="5"/>
      <c r="F84" s="5"/>
      <c r="G84" s="6"/>
    </row>
    <row r="85" spans="1:7" ht="12.75" customHeight="1" thickBot="1">
      <c r="A85" s="62"/>
      <c r="B85" s="155" t="s">
        <v>90</v>
      </c>
      <c r="C85" s="156">
        <f>SUM(C79:C84)</f>
        <v>824888</v>
      </c>
      <c r="D85" s="157">
        <f>SUM(D79:D84)</f>
        <v>1</v>
      </c>
      <c r="E85" s="5"/>
      <c r="F85" s="5"/>
      <c r="G85" s="6"/>
    </row>
    <row r="86" spans="1:7" ht="12" customHeight="1">
      <c r="A86" s="62"/>
      <c r="B86" s="11"/>
      <c r="C86" s="10"/>
      <c r="D86" s="10"/>
      <c r="E86" s="10"/>
      <c r="F86" s="10"/>
      <c r="G86" s="6"/>
    </row>
    <row r="87" spans="1:7" ht="12.75" customHeight="1">
      <c r="A87" s="62"/>
      <c r="B87" s="12"/>
      <c r="C87" s="10"/>
      <c r="D87" s="10"/>
      <c r="E87" s="10"/>
      <c r="F87" s="10"/>
      <c r="G87" s="6"/>
    </row>
    <row r="88" spans="1:7" ht="12" customHeight="1" thickBot="1">
      <c r="A88" s="158"/>
      <c r="B88" s="27"/>
      <c r="C88" s="28" t="s">
        <v>91</v>
      </c>
      <c r="D88" s="29"/>
      <c r="E88" s="30"/>
      <c r="F88" s="4"/>
      <c r="G88" s="6"/>
    </row>
    <row r="89" spans="1:7" ht="12" customHeight="1">
      <c r="A89" s="62"/>
      <c r="B89" s="31" t="s">
        <v>92</v>
      </c>
      <c r="C89" s="32">
        <v>50</v>
      </c>
      <c r="D89" s="32">
        <v>60</v>
      </c>
      <c r="E89" s="33">
        <v>70</v>
      </c>
      <c r="F89" s="26"/>
      <c r="G89" s="7"/>
    </row>
    <row r="90" spans="1:7" ht="12.75" customHeight="1" thickBot="1">
      <c r="A90" s="62"/>
      <c r="B90" s="155" t="s">
        <v>93</v>
      </c>
      <c r="C90" s="156">
        <f>(G64/C89)</f>
        <v>16497.768</v>
      </c>
      <c r="D90" s="156">
        <f>(G64/D89)</f>
        <v>13748.140000000001</v>
      </c>
      <c r="E90" s="159">
        <f>(G64/E89)</f>
        <v>11784.12</v>
      </c>
      <c r="F90" s="26"/>
      <c r="G90" s="7"/>
    </row>
    <row r="91" spans="1:7" ht="15.6" customHeight="1">
      <c r="A91" s="62"/>
      <c r="B91" s="17" t="s">
        <v>94</v>
      </c>
      <c r="C91" s="8"/>
      <c r="D91" s="8"/>
      <c r="E91" s="8"/>
      <c r="F91" s="8"/>
      <c r="G91" s="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2021-04-04T19:36:44Z</dcterms:modified>
  <cp:category/>
  <cp:contentStatus/>
</cp:coreProperties>
</file>