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OLOL\"/>
    </mc:Choice>
  </mc:AlternateContent>
  <bookViews>
    <workbookView xWindow="0" yWindow="0" windowWidth="25200" windowHeight="11385"/>
  </bookViews>
  <sheets>
    <sheet name="Tri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1" l="1"/>
  <c r="C86" i="1"/>
  <c r="C85" i="1"/>
  <c r="C84" i="1"/>
  <c r="C83" i="1"/>
  <c r="C82" i="1"/>
  <c r="G60" i="1" l="1"/>
  <c r="G54" i="1"/>
  <c r="G52" i="1"/>
  <c r="G51" i="1"/>
  <c r="G49" i="1"/>
  <c r="G47" i="1"/>
  <c r="G46" i="1"/>
  <c r="G44" i="1"/>
  <c r="G37" i="1"/>
  <c r="G36" i="1"/>
  <c r="G35" i="1"/>
  <c r="G34" i="1"/>
  <c r="G22" i="1"/>
  <c r="G21" i="1"/>
  <c r="G12" i="1"/>
  <c r="G39" i="1" l="1"/>
  <c r="G63" i="1"/>
  <c r="G30" i="1" l="1"/>
  <c r="C88" i="1"/>
  <c r="D85" i="1" s="1"/>
  <c r="G68" i="1"/>
  <c r="D82" i="1" l="1"/>
  <c r="D86" i="1"/>
  <c r="D87" i="1"/>
  <c r="G25" i="1"/>
  <c r="D84" i="1"/>
  <c r="G56" i="1"/>
  <c r="G65" i="1" l="1"/>
  <c r="G66" i="1" s="1"/>
  <c r="G67" i="1" s="1"/>
  <c r="D93" i="1" s="1"/>
  <c r="D88" i="1"/>
  <c r="G69" i="1" l="1"/>
  <c r="C93" i="1"/>
  <c r="E93" i="1"/>
</calcChain>
</file>

<file path=xl/sharedStrings.xml><?xml version="1.0" encoding="utf-8"?>
<sst xmlns="http://schemas.openxmlformats.org/spreadsheetml/2006/main" count="140" uniqueCount="100">
  <si>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</si>
  <si>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</si>
  <si>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</si>
  <si>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</si>
  <si>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</si>
  <si>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</si>
  <si>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</si>
  <si>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</si>
  <si>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</si>
  <si>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</si>
  <si>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</si>
  <si>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</si>
  <si>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</si>
  <si>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</si>
  <si>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</si>
  <si>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</si>
  <si>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</si>
  <si>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</si>
  <si>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</si>
  <si>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</si>
  <si>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</si>
  <si>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</si>
  <si>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</si>
  <si>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</si>
  <si>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</si>
  <si>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</si>
  <si>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</si>
  <si>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</si>
  <si>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</si>
  <si>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</si>
  <si>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</si>
  <si>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</si>
  <si>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</si>
  <si>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</si>
  <si>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</si>
  <si>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</si>
  <si>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</si>
  <si>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</si>
  <si>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</si>
  <si>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</si>
  <si>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</si>
  <si>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</si>
  <si>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</si>
  <si>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</si>
  <si>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</si>
  <si>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</si>
  <si>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</si>
  <si>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</si>
  <si>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</si>
  <si>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</si>
  <si>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</si>
  <si>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</si>
  <si>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</si>
  <si>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</si>
  <si>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</si>
  <si>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</si>
  <si>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</si>
  <si>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</si>
  <si>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</si>
  <si>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</si>
  <si>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</si>
  <si>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</si>
  <si>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</si>
  <si>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</si>
  <si>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</si>
  <si>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</si>
  <si>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</si>
  <si>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</si>
  <si>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Lib. B. O'Higgins</t>
  </si>
  <si>
    <t>Lolol</t>
  </si>
  <si>
    <t>Mercado interno</t>
  </si>
  <si>
    <t>Aplicación de herbicidas</t>
  </si>
  <si>
    <t>SEMILLAS</t>
  </si>
  <si>
    <t>lt</t>
  </si>
  <si>
    <t>Junio</t>
  </si>
  <si>
    <t>TRIGO</t>
  </si>
  <si>
    <t>Pandora</t>
  </si>
  <si>
    <t>Lolol - Pumanque - Paredones</t>
  </si>
  <si>
    <t xml:space="preserve"> Diciembre-Enero</t>
  </si>
  <si>
    <t>Heladas, sequía, incendios</t>
  </si>
  <si>
    <t>Aplicación de fertilizantes</t>
  </si>
  <si>
    <t>Agosto</t>
  </si>
  <si>
    <t>Aradura (cincel)</t>
  </si>
  <si>
    <t>Rastraje</t>
  </si>
  <si>
    <t>Siembra al voleo (trompo abonador)</t>
  </si>
  <si>
    <t>Cosecha</t>
  </si>
  <si>
    <t>Enero</t>
  </si>
  <si>
    <t xml:space="preserve">Urea </t>
  </si>
  <si>
    <t>Superfosfato triple</t>
  </si>
  <si>
    <t>FUNGICIDAS</t>
  </si>
  <si>
    <t>Jangal 5C</t>
  </si>
  <si>
    <t>Septiembre-Noviembre</t>
  </si>
  <si>
    <t>Ovassion Extra WP</t>
  </si>
  <si>
    <t>Topik 240 EC</t>
  </si>
  <si>
    <t>Julio</t>
  </si>
  <si>
    <t>Karate Zeon</t>
  </si>
  <si>
    <t>Flete</t>
  </si>
  <si>
    <t>Diciembre</t>
  </si>
  <si>
    <t>2.  Precio de Insumos corresponde a precios colocados en el predio</t>
  </si>
  <si>
    <t>3. Precio esperado por ventas corresponde a precio colocado en molino (San Fernando, Rancagua, Melipilla)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</si>
</sst>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7" formatCode="#,##0_ ;\-#,##0\ "/>
    <numFmt numFmtId="168" formatCode="_ * #,##0.0_ ;_ * \-#,##0.0_ ;_ * &quot;-&quot;??_ ;_ @_ 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9"/>
      <color theme="0"/>
      <name val="Calibri"/>
      <family val="2"/>
    </font>
    <font>
      <b/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0" fontId="19" fillId="0" borderId="22"/>
    <xf numFmtId="168" fontId="19" fillId="0" borderId="22" applyFont="0" applyFill="0" applyBorder="0" applyAlignment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56" xfId="0" applyFont="1" applyBorder="1" applyAlignment="1">
      <alignment horizontal="center" vertical="center"/>
    </xf>
    <xf numFmtId="3" fontId="2" fillId="0" borderId="56" xfId="1" applyNumberFormat="1" applyFont="1" applyBorder="1" applyAlignment="1">
      <alignment horizontal="center" vertical="center"/>
    </xf>
    <xf numFmtId="3" fontId="2" fillId="0" borderId="56" xfId="0" applyNumberFormat="1" applyFont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8" fillId="3" borderId="58" xfId="0" applyNumberFormat="1" applyFont="1" applyFill="1" applyBorder="1" applyAlignment="1">
      <alignment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vertical="center"/>
    </xf>
    <xf numFmtId="3" fontId="8" fillId="3" borderId="58" xfId="0" applyNumberFormat="1" applyFont="1" applyFill="1" applyBorder="1" applyAlignment="1">
      <alignment vertical="center"/>
    </xf>
    <xf numFmtId="0" fontId="2" fillId="0" borderId="59" xfId="0" applyFont="1" applyBorder="1"/>
    <xf numFmtId="167" fontId="2" fillId="0" borderId="59" xfId="1" applyNumberFormat="1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3" fontId="2" fillId="0" borderId="59" xfId="0" applyNumberFormat="1" applyFont="1" applyBorder="1" applyAlignment="1">
      <alignment horizontal="center"/>
    </xf>
    <xf numFmtId="0" fontId="2" fillId="11" borderId="59" xfId="0" applyFont="1" applyFill="1" applyBorder="1" applyAlignment="1">
      <alignment horizontal="right" vertical="center" wrapText="1"/>
    </xf>
    <xf numFmtId="0" fontId="2" fillId="11" borderId="59" xfId="0" applyFont="1" applyFill="1" applyBorder="1" applyAlignment="1">
      <alignment horizontal="right" vertical="center"/>
    </xf>
    <xf numFmtId="17" fontId="2" fillId="11" borderId="59" xfId="0" applyNumberFormat="1" applyFont="1" applyFill="1" applyBorder="1" applyAlignment="1">
      <alignment horizontal="right" vertical="center"/>
    </xf>
    <xf numFmtId="17" fontId="2" fillId="0" borderId="59" xfId="0" applyNumberFormat="1" applyFont="1" applyBorder="1" applyAlignment="1">
      <alignment horizontal="right" vertical="center"/>
    </xf>
    <xf numFmtId="3" fontId="2" fillId="0" borderId="59" xfId="0" applyNumberFormat="1" applyFont="1" applyBorder="1" applyAlignment="1">
      <alignment horizontal="right" vertical="center"/>
    </xf>
    <xf numFmtId="0" fontId="2" fillId="0" borderId="59" xfId="0" applyFont="1" applyBorder="1" applyAlignment="1">
      <alignment horizontal="right" vertical="center"/>
    </xf>
    <xf numFmtId="0" fontId="2" fillId="0" borderId="59" xfId="0" applyFont="1" applyBorder="1" applyAlignment="1">
      <alignment horizontal="right" vertical="center" wrapText="1"/>
    </xf>
    <xf numFmtId="0" fontId="20" fillId="0" borderId="59" xfId="0" applyFont="1" applyFill="1" applyBorder="1"/>
    <xf numFmtId="2" fontId="20" fillId="0" borderId="59" xfId="3" applyNumberFormat="1" applyFont="1" applyFill="1" applyBorder="1" applyAlignment="1">
      <alignment horizontal="center"/>
    </xf>
    <xf numFmtId="0" fontId="20" fillId="0" borderId="59" xfId="0" applyFont="1" applyFill="1" applyBorder="1" applyAlignment="1">
      <alignment horizontal="center"/>
    </xf>
    <xf numFmtId="3" fontId="20" fillId="0" borderId="59" xfId="1" applyNumberFormat="1" applyFont="1" applyFill="1" applyBorder="1" applyAlignment="1">
      <alignment horizontal="center"/>
    </xf>
    <xf numFmtId="3" fontId="20" fillId="0" borderId="59" xfId="1" applyNumberFormat="1" applyFont="1" applyBorder="1" applyAlignment="1">
      <alignment horizontal="center"/>
    </xf>
    <xf numFmtId="3" fontId="20" fillId="0" borderId="59" xfId="3" applyNumberFormat="1" applyFont="1" applyFill="1" applyBorder="1" applyAlignment="1">
      <alignment horizontal="center"/>
    </xf>
    <xf numFmtId="3" fontId="20" fillId="0" borderId="59" xfId="0" applyNumberFormat="1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59" xfId="3" applyNumberFormat="1" applyFont="1" applyFill="1" applyBorder="1" applyAlignment="1">
      <alignment horizontal="center"/>
    </xf>
    <xf numFmtId="0" fontId="20" fillId="0" borderId="59" xfId="0" applyFont="1" applyFill="1" applyBorder="1" applyAlignment="1" applyProtection="1">
      <alignment horizontal="center"/>
      <protection locked="0"/>
    </xf>
    <xf numFmtId="3" fontId="20" fillId="0" borderId="59" xfId="0" applyNumberFormat="1" applyFont="1" applyFill="1" applyBorder="1" applyAlignment="1" applyProtection="1">
      <alignment horizontal="center"/>
    </xf>
    <xf numFmtId="3" fontId="20" fillId="0" borderId="59" xfId="0" applyNumberFormat="1" applyFont="1" applyFill="1" applyBorder="1" applyAlignment="1">
      <alignment horizontal="center"/>
    </xf>
    <xf numFmtId="0" fontId="21" fillId="10" borderId="59" xfId="0" applyFont="1" applyFill="1" applyBorder="1" applyAlignment="1">
      <alignment horizontal="left" vertical="center" wrapText="1"/>
    </xf>
    <xf numFmtId="0" fontId="22" fillId="10" borderId="59" xfId="0" applyFont="1" applyFill="1" applyBorder="1" applyAlignment="1">
      <alignment horizontal="center" vertical="center" wrapText="1"/>
    </xf>
    <xf numFmtId="3" fontId="22" fillId="10" borderId="59" xfId="0" applyNumberFormat="1" applyFont="1" applyFill="1" applyBorder="1" applyAlignment="1">
      <alignment horizontal="center" vertical="center" wrapText="1"/>
    </xf>
    <xf numFmtId="168" fontId="20" fillId="0" borderId="59" xfId="3" applyFont="1" applyFill="1" applyBorder="1" applyAlignment="1">
      <alignment horizontal="center"/>
    </xf>
    <xf numFmtId="0" fontId="23" fillId="0" borderId="59" xfId="0" applyFont="1" applyFill="1" applyBorder="1"/>
    <xf numFmtId="0" fontId="20" fillId="10" borderId="59" xfId="0" applyFont="1" applyFill="1" applyBorder="1"/>
    <xf numFmtId="0" fontId="20" fillId="10" borderId="59" xfId="0" applyFont="1" applyFill="1" applyBorder="1" applyAlignment="1">
      <alignment horizontal="center" vertical="center"/>
    </xf>
    <xf numFmtId="0" fontId="20" fillId="10" borderId="59" xfId="3" applyNumberFormat="1" applyFont="1" applyFill="1" applyBorder="1" applyAlignment="1">
      <alignment horizontal="center"/>
    </xf>
    <xf numFmtId="0" fontId="20" fillId="10" borderId="59" xfId="0" applyFont="1" applyFill="1" applyBorder="1" applyAlignment="1">
      <alignment horizontal="center"/>
    </xf>
    <xf numFmtId="3" fontId="20" fillId="10" borderId="59" xfId="3" applyNumberFormat="1" applyFont="1" applyFill="1" applyBorder="1" applyAlignment="1">
      <alignment horizontal="center"/>
    </xf>
    <xf numFmtId="3" fontId="20" fillId="10" borderId="59" xfId="0" applyNumberFormat="1" applyFont="1" applyFill="1" applyBorder="1" applyAlignment="1">
      <alignment horizontal="center"/>
    </xf>
    <xf numFmtId="1" fontId="20" fillId="10" borderId="59" xfId="2" applyNumberFormat="1" applyFont="1" applyFill="1" applyBorder="1"/>
    <xf numFmtId="0" fontId="23" fillId="10" borderId="59" xfId="0" applyFont="1" applyFill="1" applyBorder="1"/>
    <xf numFmtId="168" fontId="20" fillId="10" borderId="59" xfId="3" applyFont="1" applyFill="1" applyBorder="1" applyAlignment="1">
      <alignment horizontal="center"/>
    </xf>
    <xf numFmtId="1" fontId="23" fillId="10" borderId="59" xfId="2" applyNumberFormat="1" applyFont="1" applyFill="1" applyBorder="1"/>
    <xf numFmtId="0" fontId="20" fillId="0" borderId="59" xfId="0" applyFont="1" applyBorder="1" applyAlignment="1">
      <alignment wrapText="1"/>
    </xf>
    <xf numFmtId="3" fontId="20" fillId="11" borderId="59" xfId="0" applyNumberFormat="1" applyFont="1" applyFill="1" applyBorder="1" applyAlignment="1">
      <alignment horizontal="center"/>
    </xf>
    <xf numFmtId="49" fontId="12" fillId="8" borderId="23" xfId="0" applyNumberFormat="1" applyFont="1" applyFill="1" applyBorder="1" applyAlignment="1">
      <alignment horizontal="center" vertical="center"/>
    </xf>
    <xf numFmtId="49" fontId="14" fillId="8" borderId="35" xfId="0" applyNumberFormat="1" applyFont="1" applyFill="1" applyBorder="1" applyAlignment="1">
      <alignment horizontal="center"/>
    </xf>
    <xf numFmtId="0" fontId="20" fillId="0" borderId="59" xfId="0" applyFont="1" applyFill="1" applyBorder="1" applyAlignment="1">
      <alignment horizontal="center" wrapText="1"/>
    </xf>
    <xf numFmtId="0" fontId="20" fillId="10" borderId="59" xfId="0" applyFont="1" applyFill="1" applyBorder="1" applyAlignment="1">
      <alignment horizontal="center" wrapText="1"/>
    </xf>
    <xf numFmtId="0" fontId="20" fillId="0" borderId="59" xfId="0" applyFont="1" applyFill="1" applyBorder="1" applyAlignment="1">
      <alignment horizontal="left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4">
    <cellStyle name="Millares" xfId="1" builtinId="3"/>
    <cellStyle name="Millares 4" xfId="3"/>
    <cellStyle name="Normal" xfId="0" builtinId="0"/>
    <cellStyle name="Normal 2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31" zoomScale="160" zoomScaleNormal="160" workbookViewId="0">
      <selection activeCell="C88" sqref="C8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36" t="s">
        <v>75</v>
      </c>
      <c r="D9" s="7"/>
      <c r="E9" s="180" t="s">
        <v>1</v>
      </c>
      <c r="F9" s="181"/>
      <c r="G9" s="139">
        <v>45</v>
      </c>
    </row>
    <row r="10" spans="1:7" ht="38.25" customHeight="1" x14ac:dyDescent="0.25">
      <c r="A10" s="5"/>
      <c r="B10" s="8" t="s">
        <v>2</v>
      </c>
      <c r="C10" s="136" t="s">
        <v>76</v>
      </c>
      <c r="D10" s="9"/>
      <c r="E10" s="178" t="s">
        <v>3</v>
      </c>
      <c r="F10" s="179"/>
      <c r="G10" s="138" t="s">
        <v>97</v>
      </c>
    </row>
    <row r="11" spans="1:7" ht="18" customHeight="1" x14ac:dyDescent="0.25">
      <c r="A11" s="5"/>
      <c r="B11" s="8" t="s">
        <v>4</v>
      </c>
      <c r="C11" s="136" t="s">
        <v>5</v>
      </c>
      <c r="D11" s="9"/>
      <c r="E11" s="178" t="s">
        <v>6</v>
      </c>
      <c r="F11" s="179"/>
      <c r="G11" s="139">
        <v>21000</v>
      </c>
    </row>
    <row r="12" spans="1:7" ht="11.25" customHeight="1" x14ac:dyDescent="0.25">
      <c r="A12" s="5"/>
      <c r="B12" s="8" t="s">
        <v>7</v>
      </c>
      <c r="C12" s="136" t="s">
        <v>68</v>
      </c>
      <c r="D12" s="9"/>
      <c r="E12" s="10" t="s">
        <v>8</v>
      </c>
      <c r="F12" s="11"/>
      <c r="G12" s="139">
        <f>G9*G11</f>
        <v>945000</v>
      </c>
    </row>
    <row r="13" spans="1:7" ht="11.25" customHeight="1" x14ac:dyDescent="0.25">
      <c r="A13" s="5"/>
      <c r="B13" s="8" t="s">
        <v>9</v>
      </c>
      <c r="C13" s="136" t="s">
        <v>69</v>
      </c>
      <c r="D13" s="9"/>
      <c r="E13" s="178" t="s">
        <v>10</v>
      </c>
      <c r="F13" s="179"/>
      <c r="G13" s="140" t="s">
        <v>70</v>
      </c>
    </row>
    <row r="14" spans="1:7" ht="21.6" customHeight="1" x14ac:dyDescent="0.25">
      <c r="A14" s="5"/>
      <c r="B14" s="8" t="s">
        <v>11</v>
      </c>
      <c r="C14" s="135" t="s">
        <v>77</v>
      </c>
      <c r="D14" s="9"/>
      <c r="E14" s="178" t="s">
        <v>12</v>
      </c>
      <c r="F14" s="179"/>
      <c r="G14" s="138" t="s">
        <v>78</v>
      </c>
    </row>
    <row r="15" spans="1:7" ht="25.5" customHeight="1" x14ac:dyDescent="0.25">
      <c r="A15" s="5"/>
      <c r="B15" s="8" t="s">
        <v>13</v>
      </c>
      <c r="C15" s="137">
        <v>44228</v>
      </c>
      <c r="D15" s="9"/>
      <c r="E15" s="182" t="s">
        <v>14</v>
      </c>
      <c r="F15" s="183"/>
      <c r="G15" s="141" t="s">
        <v>79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84" t="s">
        <v>15</v>
      </c>
      <c r="C17" s="185"/>
      <c r="D17" s="185"/>
      <c r="E17" s="185"/>
      <c r="F17" s="185"/>
      <c r="G17" s="185"/>
    </row>
    <row r="18" spans="1:7" ht="12" customHeight="1" x14ac:dyDescent="0.25">
      <c r="A18" s="2"/>
      <c r="B18" s="18"/>
      <c r="C18" s="19"/>
      <c r="D18" s="19"/>
      <c r="E18" s="19"/>
      <c r="F18" s="20"/>
      <c r="G18" s="20"/>
    </row>
    <row r="19" spans="1:7" ht="12" customHeight="1" x14ac:dyDescent="0.25">
      <c r="A19" s="5"/>
      <c r="B19" s="21" t="s">
        <v>16</v>
      </c>
      <c r="C19" s="22"/>
      <c r="D19" s="23"/>
      <c r="E19" s="23"/>
      <c r="F19" s="23"/>
      <c r="G19" s="23"/>
    </row>
    <row r="20" spans="1:7" ht="24" customHeight="1" x14ac:dyDescent="0.25">
      <c r="A20" s="17"/>
      <c r="B20" s="24" t="s">
        <v>17</v>
      </c>
      <c r="C20" s="24" t="s">
        <v>18</v>
      </c>
      <c r="D20" s="24" t="s">
        <v>19</v>
      </c>
      <c r="E20" s="24" t="s">
        <v>20</v>
      </c>
      <c r="F20" s="24" t="s">
        <v>21</v>
      </c>
      <c r="G20" s="24" t="s">
        <v>22</v>
      </c>
    </row>
    <row r="21" spans="1:7" ht="12.75" customHeight="1" x14ac:dyDescent="0.25">
      <c r="A21" s="17"/>
      <c r="B21" s="142" t="s">
        <v>71</v>
      </c>
      <c r="C21" s="133" t="s">
        <v>23</v>
      </c>
      <c r="D21" s="143">
        <v>1.2</v>
      </c>
      <c r="E21" s="144" t="s">
        <v>74</v>
      </c>
      <c r="F21" s="145">
        <v>20000</v>
      </c>
      <c r="G21" s="146">
        <f>D21*F21</f>
        <v>24000</v>
      </c>
    </row>
    <row r="22" spans="1:7" ht="12.75" customHeight="1" x14ac:dyDescent="0.25">
      <c r="A22" s="17"/>
      <c r="B22" s="175" t="s">
        <v>80</v>
      </c>
      <c r="C22" s="133" t="s">
        <v>23</v>
      </c>
      <c r="D22" s="143">
        <v>1.5</v>
      </c>
      <c r="E22" s="144" t="s">
        <v>81</v>
      </c>
      <c r="F22" s="147">
        <v>20000</v>
      </c>
      <c r="G22" s="148">
        <f>F22*D22</f>
        <v>30000</v>
      </c>
    </row>
    <row r="23" spans="1:7" ht="25.5" customHeight="1" x14ac:dyDescent="0.25">
      <c r="A23" s="17"/>
      <c r="B23" s="121"/>
      <c r="C23" s="122"/>
      <c r="D23" s="122"/>
      <c r="E23" s="122"/>
      <c r="F23" s="123"/>
      <c r="G23" s="124"/>
    </row>
    <row r="24" spans="1:7" ht="12.75" customHeight="1" x14ac:dyDescent="0.25">
      <c r="A24" s="17"/>
      <c r="B24" s="121"/>
      <c r="C24" s="122"/>
      <c r="D24" s="122"/>
      <c r="E24" s="122"/>
      <c r="F24" s="123"/>
      <c r="G24" s="124"/>
    </row>
    <row r="25" spans="1:7" ht="12.75" customHeight="1" x14ac:dyDescent="0.25">
      <c r="A25" s="17"/>
      <c r="B25" s="25" t="s">
        <v>24</v>
      </c>
      <c r="C25" s="26"/>
      <c r="D25" s="26"/>
      <c r="E25" s="26"/>
      <c r="F25" s="27"/>
      <c r="G25" s="28">
        <f>SUM(G21:G24)</f>
        <v>54000</v>
      </c>
    </row>
    <row r="26" spans="1:7" ht="12" customHeight="1" x14ac:dyDescent="0.25">
      <c r="A26" s="2"/>
      <c r="B26" s="18"/>
      <c r="C26" s="20"/>
      <c r="D26" s="20"/>
      <c r="E26" s="20"/>
      <c r="F26" s="29"/>
      <c r="G26" s="29"/>
    </row>
    <row r="27" spans="1:7" ht="12" customHeight="1" x14ac:dyDescent="0.25">
      <c r="A27" s="5"/>
      <c r="B27" s="30" t="s">
        <v>25</v>
      </c>
      <c r="C27" s="31"/>
      <c r="D27" s="32"/>
      <c r="E27" s="32"/>
      <c r="F27" s="33"/>
      <c r="G27" s="33"/>
    </row>
    <row r="28" spans="1:7" ht="24" customHeight="1" x14ac:dyDescent="0.25">
      <c r="A28" s="5"/>
      <c r="B28" s="34" t="s">
        <v>17</v>
      </c>
      <c r="C28" s="35" t="s">
        <v>18</v>
      </c>
      <c r="D28" s="35" t="s">
        <v>19</v>
      </c>
      <c r="E28" s="34" t="s">
        <v>20</v>
      </c>
      <c r="F28" s="35" t="s">
        <v>21</v>
      </c>
      <c r="G28" s="34" t="s">
        <v>22</v>
      </c>
    </row>
    <row r="29" spans="1:7" ht="12" customHeight="1" x14ac:dyDescent="0.25">
      <c r="A29" s="5"/>
      <c r="B29" s="36"/>
      <c r="C29" s="37"/>
      <c r="D29" s="37"/>
      <c r="E29" s="37"/>
      <c r="F29" s="119"/>
      <c r="G29" s="119"/>
    </row>
    <row r="30" spans="1:7" ht="12" customHeight="1" x14ac:dyDescent="0.25">
      <c r="A30" s="5"/>
      <c r="B30" s="38" t="s">
        <v>26</v>
      </c>
      <c r="C30" s="39"/>
      <c r="D30" s="39"/>
      <c r="E30" s="39"/>
      <c r="F30" s="40"/>
      <c r="G30" s="120">
        <f>SUM(G29)</f>
        <v>0</v>
      </c>
    </row>
    <row r="31" spans="1:7" ht="12" customHeight="1" x14ac:dyDescent="0.25">
      <c r="A31" s="2"/>
      <c r="B31" s="41"/>
      <c r="C31" s="42"/>
      <c r="D31" s="42"/>
      <c r="E31" s="42"/>
      <c r="F31" s="43"/>
      <c r="G31" s="43"/>
    </row>
    <row r="32" spans="1:7" ht="12" customHeight="1" x14ac:dyDescent="0.25">
      <c r="A32" s="5"/>
      <c r="B32" s="30" t="s">
        <v>27</v>
      </c>
      <c r="C32" s="31"/>
      <c r="D32" s="32"/>
      <c r="E32" s="32"/>
      <c r="F32" s="33"/>
      <c r="G32" s="33"/>
    </row>
    <row r="33" spans="1:11" ht="24" customHeight="1" x14ac:dyDescent="0.25">
      <c r="A33" s="5"/>
      <c r="B33" s="44" t="s">
        <v>17</v>
      </c>
      <c r="C33" s="44" t="s">
        <v>18</v>
      </c>
      <c r="D33" s="44" t="s">
        <v>19</v>
      </c>
      <c r="E33" s="44" t="s">
        <v>20</v>
      </c>
      <c r="F33" s="45" t="s">
        <v>21</v>
      </c>
      <c r="G33" s="44" t="s">
        <v>22</v>
      </c>
    </row>
    <row r="34" spans="1:11" ht="12.75" customHeight="1" x14ac:dyDescent="0.25">
      <c r="A34" s="17"/>
      <c r="B34" s="142" t="s">
        <v>82</v>
      </c>
      <c r="C34" s="149" t="s">
        <v>28</v>
      </c>
      <c r="D34" s="150">
        <v>0.4</v>
      </c>
      <c r="E34" s="144" t="s">
        <v>29</v>
      </c>
      <c r="F34" s="147">
        <v>150000</v>
      </c>
      <c r="G34" s="148">
        <f>F34*D34</f>
        <v>60000</v>
      </c>
    </row>
    <row r="35" spans="1:11" ht="12.75" customHeight="1" x14ac:dyDescent="0.25">
      <c r="A35" s="17"/>
      <c r="B35" s="142" t="s">
        <v>83</v>
      </c>
      <c r="C35" s="149" t="s">
        <v>28</v>
      </c>
      <c r="D35" s="150">
        <v>0.2</v>
      </c>
      <c r="E35" s="144" t="s">
        <v>29</v>
      </c>
      <c r="F35" s="147">
        <v>150000</v>
      </c>
      <c r="G35" s="148">
        <f>F35*D35</f>
        <v>30000</v>
      </c>
    </row>
    <row r="36" spans="1:11" ht="12.75" customHeight="1" x14ac:dyDescent="0.25">
      <c r="A36" s="17"/>
      <c r="B36" s="142" t="s">
        <v>84</v>
      </c>
      <c r="C36" s="149" t="s">
        <v>28</v>
      </c>
      <c r="D36" s="150">
        <v>0.15</v>
      </c>
      <c r="E36" s="144" t="s">
        <v>29</v>
      </c>
      <c r="F36" s="147">
        <v>150000</v>
      </c>
      <c r="G36" s="148">
        <f>F36*D36</f>
        <v>22500</v>
      </c>
    </row>
    <row r="37" spans="1:11" ht="12.75" customHeight="1" x14ac:dyDescent="0.25">
      <c r="A37" s="17"/>
      <c r="B37" s="142" t="s">
        <v>85</v>
      </c>
      <c r="C37" s="144" t="s">
        <v>28</v>
      </c>
      <c r="D37" s="151">
        <v>0.3</v>
      </c>
      <c r="E37" s="144" t="s">
        <v>86</v>
      </c>
      <c r="F37" s="152">
        <v>160000</v>
      </c>
      <c r="G37" s="153">
        <f>F37*D37</f>
        <v>48000</v>
      </c>
    </row>
    <row r="38" spans="1:11" ht="12.75" customHeight="1" x14ac:dyDescent="0.25">
      <c r="A38" s="17"/>
      <c r="B38" s="46"/>
      <c r="C38" s="47"/>
      <c r="D38" s="48"/>
      <c r="E38" s="49"/>
      <c r="F38" s="50"/>
      <c r="G38" s="50"/>
    </row>
    <row r="39" spans="1:11" ht="12.75" customHeight="1" x14ac:dyDescent="0.25">
      <c r="A39" s="5"/>
      <c r="B39" s="51" t="s">
        <v>30</v>
      </c>
      <c r="C39" s="52"/>
      <c r="D39" s="52"/>
      <c r="E39" s="52"/>
      <c r="F39" s="53"/>
      <c r="G39" s="54">
        <f>SUM(G34:G38)</f>
        <v>160500</v>
      </c>
    </row>
    <row r="40" spans="1:11" ht="12" customHeight="1" x14ac:dyDescent="0.25">
      <c r="A40" s="2"/>
      <c r="B40" s="41"/>
      <c r="C40" s="42"/>
      <c r="D40" s="42"/>
      <c r="E40" s="42"/>
      <c r="F40" s="43"/>
      <c r="G40" s="43"/>
    </row>
    <row r="41" spans="1:11" ht="12" customHeight="1" x14ac:dyDescent="0.25">
      <c r="A41" s="5"/>
      <c r="B41" s="30" t="s">
        <v>31</v>
      </c>
      <c r="C41" s="31"/>
      <c r="D41" s="32"/>
      <c r="E41" s="32"/>
      <c r="F41" s="33"/>
      <c r="G41" s="33"/>
    </row>
    <row r="42" spans="1:11" ht="24" customHeight="1" x14ac:dyDescent="0.25">
      <c r="A42" s="5"/>
      <c r="B42" s="45" t="s">
        <v>32</v>
      </c>
      <c r="C42" s="45" t="s">
        <v>33</v>
      </c>
      <c r="D42" s="45" t="s">
        <v>34</v>
      </c>
      <c r="E42" s="45" t="s">
        <v>20</v>
      </c>
      <c r="F42" s="45" t="s">
        <v>21</v>
      </c>
      <c r="G42" s="45" t="s">
        <v>22</v>
      </c>
      <c r="K42" s="118"/>
    </row>
    <row r="43" spans="1:11" ht="12.75" customHeight="1" x14ac:dyDescent="0.25">
      <c r="A43" s="17"/>
      <c r="B43" s="154" t="s">
        <v>72</v>
      </c>
      <c r="C43" s="155"/>
      <c r="D43" s="155"/>
      <c r="E43" s="155"/>
      <c r="F43" s="156"/>
      <c r="G43" s="156"/>
      <c r="K43" s="118"/>
    </row>
    <row r="44" spans="1:11" ht="12.75" customHeight="1" x14ac:dyDescent="0.25">
      <c r="A44" s="17"/>
      <c r="B44" s="142" t="s">
        <v>35</v>
      </c>
      <c r="C44" s="157" t="s">
        <v>37</v>
      </c>
      <c r="D44" s="150">
        <v>200</v>
      </c>
      <c r="E44" s="144" t="s">
        <v>29</v>
      </c>
      <c r="F44" s="147">
        <v>535</v>
      </c>
      <c r="G44" s="153">
        <f>F44*D44</f>
        <v>107000</v>
      </c>
    </row>
    <row r="45" spans="1:11" ht="12.75" customHeight="1" x14ac:dyDescent="0.25">
      <c r="A45" s="17"/>
      <c r="B45" s="158" t="s">
        <v>36</v>
      </c>
      <c r="C45" s="157"/>
      <c r="D45" s="150"/>
      <c r="E45" s="144"/>
      <c r="F45" s="147"/>
      <c r="G45" s="153"/>
    </row>
    <row r="46" spans="1:11" ht="12.75" customHeight="1" x14ac:dyDescent="0.25">
      <c r="A46" s="17"/>
      <c r="B46" s="159" t="s">
        <v>87</v>
      </c>
      <c r="C46" s="160" t="s">
        <v>37</v>
      </c>
      <c r="D46" s="161">
        <v>300</v>
      </c>
      <c r="E46" s="162" t="s">
        <v>81</v>
      </c>
      <c r="F46" s="163">
        <v>416.5</v>
      </c>
      <c r="G46" s="164">
        <f t="shared" ref="G46:G54" si="0">F46*D46</f>
        <v>124950</v>
      </c>
    </row>
    <row r="47" spans="1:11" ht="12.75" customHeight="1" x14ac:dyDescent="0.25">
      <c r="A47" s="17"/>
      <c r="B47" s="165" t="s">
        <v>88</v>
      </c>
      <c r="C47" s="160" t="s">
        <v>37</v>
      </c>
      <c r="D47" s="161">
        <v>150</v>
      </c>
      <c r="E47" s="162" t="s">
        <v>29</v>
      </c>
      <c r="F47" s="163">
        <v>440.3</v>
      </c>
      <c r="G47" s="164">
        <f t="shared" si="0"/>
        <v>66045</v>
      </c>
    </row>
    <row r="48" spans="1:11" ht="12.75" customHeight="1" x14ac:dyDescent="0.25">
      <c r="A48" s="17"/>
      <c r="B48" s="166" t="s">
        <v>89</v>
      </c>
      <c r="C48" s="167"/>
      <c r="D48" s="161"/>
      <c r="E48" s="162"/>
      <c r="F48" s="163"/>
      <c r="G48" s="164"/>
    </row>
    <row r="49" spans="1:7" ht="24.75" x14ac:dyDescent="0.25">
      <c r="A49" s="17"/>
      <c r="B49" s="142" t="s">
        <v>90</v>
      </c>
      <c r="C49" s="157" t="s">
        <v>73</v>
      </c>
      <c r="D49" s="150">
        <v>1</v>
      </c>
      <c r="E49" s="173" t="s">
        <v>91</v>
      </c>
      <c r="F49" s="147">
        <v>23969</v>
      </c>
      <c r="G49" s="153">
        <f>F49*D49</f>
        <v>23969</v>
      </c>
    </row>
    <row r="50" spans="1:7" ht="12.75" customHeight="1" x14ac:dyDescent="0.25">
      <c r="A50" s="17"/>
      <c r="B50" s="168" t="s">
        <v>38</v>
      </c>
      <c r="C50" s="160"/>
      <c r="D50" s="161"/>
      <c r="E50" s="174"/>
      <c r="F50" s="163"/>
      <c r="G50" s="164"/>
    </row>
    <row r="51" spans="1:7" ht="12.75" customHeight="1" x14ac:dyDescent="0.25">
      <c r="A51" s="17"/>
      <c r="B51" s="142" t="s">
        <v>92</v>
      </c>
      <c r="C51" s="157" t="s">
        <v>37</v>
      </c>
      <c r="D51" s="150">
        <v>0.5</v>
      </c>
      <c r="E51" s="173" t="s">
        <v>29</v>
      </c>
      <c r="F51" s="147">
        <v>68793.899999999994</v>
      </c>
      <c r="G51" s="153">
        <f>+F51*D51</f>
        <v>34396.949999999997</v>
      </c>
    </row>
    <row r="52" spans="1:7" ht="12.75" customHeight="1" x14ac:dyDescent="0.25">
      <c r="A52" s="17"/>
      <c r="B52" s="142" t="s">
        <v>93</v>
      </c>
      <c r="C52" s="157" t="s">
        <v>73</v>
      </c>
      <c r="D52" s="150">
        <v>0.2</v>
      </c>
      <c r="E52" s="173" t="s">
        <v>94</v>
      </c>
      <c r="F52" s="147">
        <v>110741.4</v>
      </c>
      <c r="G52" s="153">
        <f t="shared" si="0"/>
        <v>22148.28</v>
      </c>
    </row>
    <row r="53" spans="1:7" ht="12.75" customHeight="1" x14ac:dyDescent="0.25">
      <c r="A53" s="17"/>
      <c r="B53" s="158" t="s">
        <v>39</v>
      </c>
      <c r="C53" s="157"/>
      <c r="D53" s="150"/>
      <c r="E53" s="173"/>
      <c r="F53" s="147"/>
      <c r="G53" s="153"/>
    </row>
    <row r="54" spans="1:7" ht="24.75" x14ac:dyDescent="0.25">
      <c r="A54" s="17"/>
      <c r="B54" s="159" t="s">
        <v>95</v>
      </c>
      <c r="C54" s="167" t="s">
        <v>37</v>
      </c>
      <c r="D54" s="161">
        <v>0.3</v>
      </c>
      <c r="E54" s="173" t="s">
        <v>91</v>
      </c>
      <c r="F54" s="163">
        <v>38591.699999999997</v>
      </c>
      <c r="G54" s="164">
        <f t="shared" si="0"/>
        <v>11577.509999999998</v>
      </c>
    </row>
    <row r="55" spans="1:7" ht="12.75" customHeight="1" x14ac:dyDescent="0.25">
      <c r="A55" s="17"/>
      <c r="B55" s="55"/>
      <c r="C55" s="56"/>
      <c r="D55" s="57"/>
      <c r="E55" s="56"/>
      <c r="F55" s="58"/>
      <c r="G55" s="58"/>
    </row>
    <row r="56" spans="1:7" ht="13.5" customHeight="1" x14ac:dyDescent="0.25">
      <c r="A56" s="5"/>
      <c r="B56" s="59" t="s">
        <v>40</v>
      </c>
      <c r="C56" s="60"/>
      <c r="D56" s="60"/>
      <c r="E56" s="60"/>
      <c r="F56" s="61"/>
      <c r="G56" s="62">
        <f>SUM(G43:G55)</f>
        <v>390086.74</v>
      </c>
    </row>
    <row r="57" spans="1:7" ht="12" customHeight="1" x14ac:dyDescent="0.25">
      <c r="A57" s="2"/>
      <c r="B57" s="41"/>
      <c r="C57" s="42"/>
      <c r="D57" s="42"/>
      <c r="E57" s="63"/>
      <c r="F57" s="43"/>
      <c r="G57" s="43"/>
    </row>
    <row r="58" spans="1:7" ht="12" customHeight="1" x14ac:dyDescent="0.25">
      <c r="A58" s="5"/>
      <c r="B58" s="30" t="s">
        <v>41</v>
      </c>
      <c r="C58" s="31"/>
      <c r="D58" s="32"/>
      <c r="E58" s="32"/>
      <c r="F58" s="33"/>
      <c r="G58" s="33"/>
    </row>
    <row r="59" spans="1:7" ht="24" customHeight="1" x14ac:dyDescent="0.25">
      <c r="A59" s="5"/>
      <c r="B59" s="125" t="s">
        <v>42</v>
      </c>
      <c r="C59" s="126" t="s">
        <v>33</v>
      </c>
      <c r="D59" s="126" t="s">
        <v>34</v>
      </c>
      <c r="E59" s="125" t="s">
        <v>20</v>
      </c>
      <c r="F59" s="126" t="s">
        <v>21</v>
      </c>
      <c r="G59" s="125" t="s">
        <v>22</v>
      </c>
    </row>
    <row r="60" spans="1:7" ht="12.75" customHeight="1" x14ac:dyDescent="0.25">
      <c r="A60" s="75"/>
      <c r="B60" s="169" t="s">
        <v>96</v>
      </c>
      <c r="C60" s="149" t="s">
        <v>37</v>
      </c>
      <c r="D60" s="148">
        <v>4000</v>
      </c>
      <c r="E60" s="149" t="s">
        <v>97</v>
      </c>
      <c r="F60" s="170">
        <v>10</v>
      </c>
      <c r="G60" s="134">
        <f>+F60*D60</f>
        <v>40000</v>
      </c>
    </row>
    <row r="61" spans="1:7" ht="12.75" customHeight="1" x14ac:dyDescent="0.25">
      <c r="A61" s="75"/>
      <c r="B61" s="131"/>
      <c r="C61" s="132"/>
      <c r="D61" s="132"/>
      <c r="E61" s="133"/>
      <c r="F61" s="134"/>
      <c r="G61" s="134"/>
    </row>
    <row r="62" spans="1:7" ht="12.75" customHeight="1" x14ac:dyDescent="0.25">
      <c r="A62" s="75"/>
      <c r="B62" s="131"/>
      <c r="C62" s="132"/>
      <c r="D62" s="132"/>
      <c r="E62" s="133"/>
      <c r="F62" s="134"/>
      <c r="G62" s="134"/>
    </row>
    <row r="63" spans="1:7" ht="13.5" customHeight="1" x14ac:dyDescent="0.25">
      <c r="A63" s="5"/>
      <c r="B63" s="127" t="s">
        <v>43</v>
      </c>
      <c r="C63" s="128"/>
      <c r="D63" s="128"/>
      <c r="E63" s="128"/>
      <c r="F63" s="129"/>
      <c r="G63" s="130">
        <f>SUM(G60:G62)</f>
        <v>40000</v>
      </c>
    </row>
    <row r="64" spans="1:7" ht="12" customHeight="1" x14ac:dyDescent="0.25">
      <c r="A64" s="2"/>
      <c r="B64" s="78"/>
      <c r="C64" s="78"/>
      <c r="D64" s="78"/>
      <c r="E64" s="78"/>
      <c r="F64" s="79"/>
      <c r="G64" s="79"/>
    </row>
    <row r="65" spans="1:7" ht="12" customHeight="1" x14ac:dyDescent="0.25">
      <c r="A65" s="75"/>
      <c r="B65" s="80" t="s">
        <v>44</v>
      </c>
      <c r="C65" s="81"/>
      <c r="D65" s="81"/>
      <c r="E65" s="81"/>
      <c r="F65" s="81"/>
      <c r="G65" s="82">
        <f>G25+G30+G39+G56+G63</f>
        <v>644586.74</v>
      </c>
    </row>
    <row r="66" spans="1:7" ht="12" customHeight="1" x14ac:dyDescent="0.25">
      <c r="A66" s="75"/>
      <c r="B66" s="83" t="s">
        <v>45</v>
      </c>
      <c r="C66" s="65"/>
      <c r="D66" s="65"/>
      <c r="E66" s="65"/>
      <c r="F66" s="65"/>
      <c r="G66" s="84">
        <f>G65*0.05</f>
        <v>32229.337</v>
      </c>
    </row>
    <row r="67" spans="1:7" ht="12" customHeight="1" x14ac:dyDescent="0.25">
      <c r="A67" s="75"/>
      <c r="B67" s="85" t="s">
        <v>46</v>
      </c>
      <c r="C67" s="64"/>
      <c r="D67" s="64"/>
      <c r="E67" s="64"/>
      <c r="F67" s="64"/>
      <c r="G67" s="86">
        <f>G66+G65</f>
        <v>676816.07700000005</v>
      </c>
    </row>
    <row r="68" spans="1:7" ht="12" customHeight="1" x14ac:dyDescent="0.25">
      <c r="A68" s="75"/>
      <c r="B68" s="83" t="s">
        <v>47</v>
      </c>
      <c r="C68" s="65"/>
      <c r="D68" s="65"/>
      <c r="E68" s="65"/>
      <c r="F68" s="65"/>
      <c r="G68" s="84">
        <f>G12</f>
        <v>945000</v>
      </c>
    </row>
    <row r="69" spans="1:7" ht="12" customHeight="1" x14ac:dyDescent="0.25">
      <c r="A69" s="75"/>
      <c r="B69" s="87" t="s">
        <v>48</v>
      </c>
      <c r="C69" s="88"/>
      <c r="D69" s="88"/>
      <c r="E69" s="88"/>
      <c r="F69" s="88"/>
      <c r="G69" s="89">
        <f>G68-G67</f>
        <v>268183.92299999995</v>
      </c>
    </row>
    <row r="70" spans="1:7" ht="12" customHeight="1" x14ac:dyDescent="0.25">
      <c r="A70" s="75"/>
      <c r="B70" s="76" t="s">
        <v>49</v>
      </c>
      <c r="C70" s="77"/>
      <c r="D70" s="77"/>
      <c r="E70" s="77"/>
      <c r="F70" s="77"/>
      <c r="G70" s="72"/>
    </row>
    <row r="71" spans="1:7" ht="12.75" customHeight="1" thickBot="1" x14ac:dyDescent="0.3">
      <c r="A71" s="75"/>
      <c r="B71" s="90"/>
      <c r="C71" s="77"/>
      <c r="D71" s="77"/>
      <c r="E71" s="77"/>
      <c r="F71" s="77"/>
      <c r="G71" s="72"/>
    </row>
    <row r="72" spans="1:7" ht="12" customHeight="1" x14ac:dyDescent="0.25">
      <c r="A72" s="75"/>
      <c r="B72" s="101" t="s">
        <v>50</v>
      </c>
      <c r="C72" s="102"/>
      <c r="D72" s="102"/>
      <c r="E72" s="102"/>
      <c r="F72" s="103"/>
      <c r="G72" s="72"/>
    </row>
    <row r="73" spans="1:7" ht="12" customHeight="1" x14ac:dyDescent="0.25">
      <c r="A73" s="75"/>
      <c r="B73" s="104" t="s">
        <v>51</v>
      </c>
      <c r="C73" s="74"/>
      <c r="D73" s="74"/>
      <c r="E73" s="74"/>
      <c r="F73" s="105"/>
      <c r="G73" s="72"/>
    </row>
    <row r="74" spans="1:7" ht="12" customHeight="1" x14ac:dyDescent="0.25">
      <c r="A74" s="75"/>
      <c r="B74" s="104" t="s">
        <v>98</v>
      </c>
      <c r="C74" s="74"/>
      <c r="D74" s="74"/>
      <c r="E74" s="74"/>
      <c r="F74" s="105"/>
      <c r="G74" s="72"/>
    </row>
    <row r="75" spans="1:7" ht="12" customHeight="1" x14ac:dyDescent="0.25">
      <c r="A75" s="75"/>
      <c r="B75" s="104" t="s">
        <v>99</v>
      </c>
      <c r="C75" s="74"/>
      <c r="D75" s="74"/>
      <c r="E75" s="74"/>
      <c r="F75" s="105"/>
      <c r="G75" s="72"/>
    </row>
    <row r="76" spans="1:7" ht="12" customHeight="1" x14ac:dyDescent="0.25">
      <c r="A76" s="75"/>
      <c r="B76" s="104" t="s">
        <v>52</v>
      </c>
      <c r="C76" s="74"/>
      <c r="D76" s="74"/>
      <c r="E76" s="74"/>
      <c r="F76" s="105"/>
      <c r="G76" s="72"/>
    </row>
    <row r="77" spans="1:7" ht="12" customHeight="1" x14ac:dyDescent="0.25">
      <c r="A77" s="75"/>
      <c r="B77" s="104" t="s">
        <v>53</v>
      </c>
      <c r="C77" s="74"/>
      <c r="D77" s="74"/>
      <c r="E77" s="74"/>
      <c r="F77" s="105"/>
      <c r="G77" s="72"/>
    </row>
    <row r="78" spans="1:7" ht="12.75" customHeight="1" thickBot="1" x14ac:dyDescent="0.3">
      <c r="A78" s="75"/>
      <c r="B78" s="106" t="s">
        <v>54</v>
      </c>
      <c r="C78" s="107"/>
      <c r="D78" s="107"/>
      <c r="E78" s="107"/>
      <c r="F78" s="108"/>
      <c r="G78" s="72"/>
    </row>
    <row r="79" spans="1:7" ht="12.75" customHeight="1" x14ac:dyDescent="0.25">
      <c r="A79" s="75"/>
      <c r="B79" s="99"/>
      <c r="C79" s="74"/>
      <c r="D79" s="74"/>
      <c r="E79" s="74"/>
      <c r="F79" s="74"/>
      <c r="G79" s="72"/>
    </row>
    <row r="80" spans="1:7" ht="15" customHeight="1" thickBot="1" x14ac:dyDescent="0.3">
      <c r="A80" s="75"/>
      <c r="B80" s="176" t="s">
        <v>55</v>
      </c>
      <c r="C80" s="177"/>
      <c r="D80" s="98"/>
      <c r="E80" s="67"/>
      <c r="F80" s="67"/>
      <c r="G80" s="72"/>
    </row>
    <row r="81" spans="1:7" ht="12" customHeight="1" x14ac:dyDescent="0.25">
      <c r="A81" s="75"/>
      <c r="B81" s="92" t="s">
        <v>42</v>
      </c>
      <c r="C81" s="171" t="s">
        <v>56</v>
      </c>
      <c r="D81" s="172" t="s">
        <v>57</v>
      </c>
      <c r="E81" s="67"/>
      <c r="F81" s="67"/>
      <c r="G81" s="72"/>
    </row>
    <row r="82" spans="1:7" ht="12" customHeight="1" x14ac:dyDescent="0.25">
      <c r="A82" s="75"/>
      <c r="B82" s="93" t="s">
        <v>58</v>
      </c>
      <c r="C82" s="68">
        <f>+G25</f>
        <v>54000</v>
      </c>
      <c r="D82" s="94">
        <f>(C82/C88)</f>
        <v>7.9785338787098578E-2</v>
      </c>
      <c r="E82" s="67"/>
      <c r="F82" s="67"/>
      <c r="G82" s="72"/>
    </row>
    <row r="83" spans="1:7" ht="12" customHeight="1" x14ac:dyDescent="0.25">
      <c r="A83" s="75"/>
      <c r="B83" s="93" t="s">
        <v>59</v>
      </c>
      <c r="C83" s="68">
        <f>+G30</f>
        <v>0</v>
      </c>
      <c r="D83" s="94">
        <v>0</v>
      </c>
      <c r="E83" s="67"/>
      <c r="F83" s="67"/>
      <c r="G83" s="72"/>
    </row>
    <row r="84" spans="1:7" ht="12" customHeight="1" x14ac:dyDescent="0.25">
      <c r="A84" s="75"/>
      <c r="B84" s="93" t="s">
        <v>60</v>
      </c>
      <c r="C84" s="68">
        <f>+G39</f>
        <v>160500</v>
      </c>
      <c r="D84" s="94">
        <f>(C84/C88)</f>
        <v>0.23713975695054298</v>
      </c>
      <c r="E84" s="67"/>
      <c r="F84" s="67"/>
      <c r="G84" s="72"/>
    </row>
    <row r="85" spans="1:7" ht="12" customHeight="1" x14ac:dyDescent="0.25">
      <c r="A85" s="75"/>
      <c r="B85" s="93" t="s">
        <v>32</v>
      </c>
      <c r="C85" s="68">
        <f>+G56</f>
        <v>390086.74</v>
      </c>
      <c r="D85" s="94">
        <f>(C85/C88)</f>
        <v>0.5763556056899044</v>
      </c>
      <c r="E85" s="67"/>
      <c r="F85" s="67"/>
      <c r="G85" s="72"/>
    </row>
    <row r="86" spans="1:7" ht="12" customHeight="1" x14ac:dyDescent="0.25">
      <c r="A86" s="75"/>
      <c r="B86" s="93" t="s">
        <v>61</v>
      </c>
      <c r="C86" s="69">
        <f>+G63</f>
        <v>40000</v>
      </c>
      <c r="D86" s="94">
        <f>(C86/C88)</f>
        <v>5.9100250953406354E-2</v>
      </c>
      <c r="E86" s="71"/>
      <c r="F86" s="71"/>
      <c r="G86" s="72"/>
    </row>
    <row r="87" spans="1:7" ht="12" customHeight="1" x14ac:dyDescent="0.25">
      <c r="A87" s="75"/>
      <c r="B87" s="93" t="s">
        <v>62</v>
      </c>
      <c r="C87" s="69">
        <f>+G66</f>
        <v>32229.337</v>
      </c>
      <c r="D87" s="94">
        <f>(C87/C88)</f>
        <v>4.7619047619047616E-2</v>
      </c>
      <c r="E87" s="71"/>
      <c r="F87" s="71"/>
      <c r="G87" s="72"/>
    </row>
    <row r="88" spans="1:7" ht="12.75" customHeight="1" thickBot="1" x14ac:dyDescent="0.3">
      <c r="A88" s="75"/>
      <c r="B88" s="95" t="s">
        <v>63</v>
      </c>
      <c r="C88" s="96">
        <f>SUM(C82:C87)</f>
        <v>676816.07700000005</v>
      </c>
      <c r="D88" s="97">
        <f>SUM(D82:D87)</f>
        <v>0.99999999999999978</v>
      </c>
      <c r="E88" s="71"/>
      <c r="F88" s="71"/>
      <c r="G88" s="72"/>
    </row>
    <row r="89" spans="1:7" ht="12" customHeight="1" x14ac:dyDescent="0.25">
      <c r="A89" s="75"/>
      <c r="B89" s="90"/>
      <c r="C89" s="77"/>
      <c r="D89" s="77"/>
      <c r="E89" s="77"/>
      <c r="F89" s="77"/>
      <c r="G89" s="72"/>
    </row>
    <row r="90" spans="1:7" ht="12.75" customHeight="1" x14ac:dyDescent="0.25">
      <c r="A90" s="75"/>
      <c r="B90" s="91"/>
      <c r="C90" s="77"/>
      <c r="D90" s="77"/>
      <c r="E90" s="77"/>
      <c r="F90" s="77"/>
      <c r="G90" s="72"/>
    </row>
    <row r="91" spans="1:7" ht="12" customHeight="1" thickBot="1" x14ac:dyDescent="0.3">
      <c r="A91" s="66"/>
      <c r="B91" s="110"/>
      <c r="C91" s="111" t="s">
        <v>64</v>
      </c>
      <c r="D91" s="112"/>
      <c r="E91" s="113"/>
      <c r="F91" s="70"/>
      <c r="G91" s="72"/>
    </row>
    <row r="92" spans="1:7" ht="12" customHeight="1" x14ac:dyDescent="0.25">
      <c r="A92" s="75"/>
      <c r="B92" s="114" t="s">
        <v>65</v>
      </c>
      <c r="C92" s="115">
        <v>35</v>
      </c>
      <c r="D92" s="115">
        <v>40</v>
      </c>
      <c r="E92" s="116">
        <v>45</v>
      </c>
      <c r="F92" s="109"/>
      <c r="G92" s="73"/>
    </row>
    <row r="93" spans="1:7" ht="12.75" customHeight="1" thickBot="1" x14ac:dyDescent="0.3">
      <c r="A93" s="75"/>
      <c r="B93" s="95" t="s">
        <v>66</v>
      </c>
      <c r="C93" s="96">
        <f>(G67/C92)</f>
        <v>19337.602200000001</v>
      </c>
      <c r="D93" s="96">
        <f>(G67/D92)</f>
        <v>16920.401925000002</v>
      </c>
      <c r="E93" s="117">
        <f>(G67/E92)</f>
        <v>15040.357266666668</v>
      </c>
      <c r="F93" s="109"/>
      <c r="G93" s="73"/>
    </row>
    <row r="94" spans="1:7" ht="15.6" customHeight="1" x14ac:dyDescent="0.25">
      <c r="A94" s="75"/>
      <c r="B94" s="100" t="s">
        <v>67</v>
      </c>
      <c r="C94" s="74"/>
      <c r="D94" s="74"/>
      <c r="E94" s="74"/>
      <c r="F94" s="74"/>
      <c r="G94" s="74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2021-04-07T15:20:17Z</dcterms:modified>
</cp:coreProperties>
</file>