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Los Andes\"/>
    </mc:Choice>
  </mc:AlternateContent>
  <bookViews>
    <workbookView xWindow="0" yWindow="0" windowWidth="20490" windowHeight="7155" activeTab="1"/>
  </bookViews>
  <sheets>
    <sheet name="Red Globe " sheetId="3" r:id="rId1"/>
    <sheet name="Thompson" sheetId="1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54" i="1"/>
  <c r="G53" i="1"/>
  <c r="G52" i="1"/>
  <c r="G51" i="1"/>
  <c r="G56" i="1" l="1"/>
  <c r="G57" i="1"/>
  <c r="G58" i="1"/>
  <c r="G59" i="1"/>
  <c r="G43" i="1"/>
  <c r="G44" i="1"/>
  <c r="G45" i="1"/>
  <c r="G46" i="1"/>
  <c r="G34" i="1"/>
  <c r="G35" i="1"/>
  <c r="G36" i="1"/>
  <c r="G37" i="1"/>
  <c r="G38" i="1"/>
  <c r="G21" i="1"/>
  <c r="G22" i="1"/>
  <c r="G23" i="1"/>
  <c r="G24" i="1"/>
  <c r="C95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46" i="3"/>
  <c r="G47" i="3"/>
  <c r="G48" i="3"/>
  <c r="G49" i="3"/>
  <c r="G50" i="3"/>
  <c r="G51" i="3"/>
  <c r="G52" i="3"/>
  <c r="G53" i="3"/>
  <c r="G57" i="3"/>
  <c r="G58" i="3"/>
  <c r="G59" i="3"/>
  <c r="G60" i="3"/>
  <c r="G61" i="3"/>
  <c r="G62" i="3"/>
  <c r="G66" i="3"/>
  <c r="G67" i="3"/>
  <c r="G68" i="3"/>
  <c r="G69" i="3"/>
  <c r="G70" i="3"/>
  <c r="G72" i="3"/>
  <c r="G73" i="3"/>
  <c r="G74" i="3"/>
  <c r="E101" i="3"/>
  <c r="D101" i="3"/>
  <c r="C101" i="3"/>
  <c r="G12" i="3"/>
  <c r="G75" i="3"/>
  <c r="D93" i="3"/>
  <c r="D91" i="3"/>
  <c r="D94" i="3"/>
  <c r="D89" i="3"/>
  <c r="D92" i="3"/>
  <c r="G12" i="1"/>
  <c r="G65" i="1" s="1"/>
  <c r="D95" i="3"/>
  <c r="G76" i="3"/>
  <c r="G60" i="1" l="1"/>
  <c r="G47" i="1"/>
  <c r="C82" i="1" s="1"/>
  <c r="G39" i="1"/>
  <c r="C81" i="1" s="1"/>
  <c r="C83" i="1"/>
  <c r="G25" i="1"/>
  <c r="C79" i="1" s="1"/>
  <c r="G62" i="1" l="1"/>
  <c r="G63" i="1" s="1"/>
  <c r="G64" i="1" l="1"/>
  <c r="C84" i="1"/>
  <c r="C91" i="1"/>
  <c r="G66" i="1"/>
  <c r="E91" i="1"/>
  <c r="D91" i="1"/>
  <c r="C85" i="1" l="1"/>
  <c r="D81" i="1" l="1"/>
  <c r="D79" i="1"/>
  <c r="D82" i="1"/>
  <c r="D83" i="1"/>
  <c r="D84" i="1"/>
  <c r="D85" i="1" l="1"/>
</calcChain>
</file>

<file path=xl/sharedStrings.xml><?xml version="1.0" encoding="utf-8"?>
<sst xmlns="http://schemas.openxmlformats.org/spreadsheetml/2006/main" count="349" uniqueCount="142">
  <si>
    <t>RUBRO O CULTIVO</t>
  </si>
  <si>
    <t>UVA DE MESA</t>
  </si>
  <si>
    <t>RENDIMIENTO (kg/Há.)</t>
  </si>
  <si>
    <t>VARIEDAD</t>
  </si>
  <si>
    <t>Red Globe</t>
  </si>
  <si>
    <t>FECHA ESTIMADA  PRECIO VENTA</t>
  </si>
  <si>
    <t>Marzo</t>
  </si>
  <si>
    <t>NIVEL TECNOLÓGICO</t>
  </si>
  <si>
    <t>Medio</t>
  </si>
  <si>
    <t>PRECIO ESPERADO ($/kg)</t>
  </si>
  <si>
    <t>REGIÓN</t>
  </si>
  <si>
    <t>Valparaíso</t>
  </si>
  <si>
    <t>INGRESO ESPERADO, con IVA ($)</t>
  </si>
  <si>
    <t>AGENCIA DE ÁREA</t>
  </si>
  <si>
    <t>Los Andes</t>
  </si>
  <si>
    <t>DESTINO PRODUCCION</t>
  </si>
  <si>
    <t>Exportacion</t>
  </si>
  <si>
    <t>COMUNA/LOCALIDAD</t>
  </si>
  <si>
    <t>San Esteban</t>
  </si>
  <si>
    <t>FECHA DE COSECHA</t>
  </si>
  <si>
    <t>Febrero-Marzo</t>
  </si>
  <si>
    <t>FECHA PRECIO INSUMOS</t>
  </si>
  <si>
    <t>CONTINGENCIA</t>
  </si>
  <si>
    <t>Lluvia verano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</si>
  <si>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</si>
  <si>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</si>
  <si>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</si>
  <si>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</si>
  <si>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</si>
  <si>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</si>
  <si>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</si>
  <si>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</si>
  <si>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DE GUANO </t>
  </si>
  <si>
    <t>JH</t>
  </si>
  <si>
    <t>Junio</t>
  </si>
  <si>
    <t>PODA-Limpiado y bajada sarmiento</t>
  </si>
  <si>
    <t xml:space="preserve">N° PLANTAS </t>
  </si>
  <si>
    <t>Julio</t>
  </si>
  <si>
    <t xml:space="preserve">PINTADO CORTE PODA </t>
  </si>
  <si>
    <t>AMARRA CARGADORES</t>
  </si>
  <si>
    <t>Agosto</t>
  </si>
  <si>
    <t xml:space="preserve">REAMONTONADO DE SARMIENTOS </t>
  </si>
  <si>
    <t xml:space="preserve">DESBROTA DE VID </t>
  </si>
  <si>
    <t>Octubre</t>
  </si>
  <si>
    <t xml:space="preserve">REGULACION DE CARGA </t>
  </si>
  <si>
    <t>Noviembre</t>
  </si>
  <si>
    <t>DESHOJE</t>
  </si>
  <si>
    <t>Destolado</t>
  </si>
  <si>
    <t>Anillado</t>
  </si>
  <si>
    <t>ARREGLO DE RACIMOS RED GLOBE</t>
  </si>
  <si>
    <t>Noviembre y diciembre</t>
  </si>
  <si>
    <t>Colocacion Papel</t>
  </si>
  <si>
    <t>Riegos</t>
  </si>
  <si>
    <t>Total</t>
  </si>
  <si>
    <t>Agosto-Julio</t>
  </si>
  <si>
    <t>Cosecha Red Globe</t>
  </si>
  <si>
    <t xml:space="preserve">Cajas </t>
  </si>
  <si>
    <t>Otros (limpia Asequia, reparaciones varias)</t>
  </si>
  <si>
    <t>Ha</t>
  </si>
  <si>
    <t>septiembre-Marzo</t>
  </si>
  <si>
    <t>Mantención</t>
  </si>
  <si>
    <t>Subtotal Jornadas Hombre</t>
  </si>
  <si>
    <t>JORNADAS ANIMAL</t>
  </si>
  <si>
    <t>Subtotal Jornadas Animal</t>
  </si>
  <si>
    <t>MAQUINARIA</t>
  </si>
  <si>
    <t xml:space="preserve">PICADO DE SARMIENTOS </t>
  </si>
  <si>
    <t>Tarea</t>
  </si>
  <si>
    <t xml:space="preserve">APLICACIÓN DE HERBICIDAS </t>
  </si>
  <si>
    <t>OCTUBRE-NOVIEMBRE</t>
  </si>
  <si>
    <t xml:space="preserve">APLICACIÓN NEBULIZADORA </t>
  </si>
  <si>
    <t>SEPTIEMBRE-DICIEMBRE</t>
  </si>
  <si>
    <t>MELGADURA</t>
  </si>
  <si>
    <t>SEPTIEMBRE</t>
  </si>
  <si>
    <t>RASTRAJE</t>
  </si>
  <si>
    <t>SUBSOLADO</t>
  </si>
  <si>
    <t xml:space="preserve">APLICACIÓN HORMONAS </t>
  </si>
  <si>
    <t>Noviembre-Diciembre</t>
  </si>
  <si>
    <t>Subtotal Costo Maquinaria</t>
  </si>
  <si>
    <t>INSUMOS</t>
  </si>
  <si>
    <t>Insumos</t>
  </si>
  <si>
    <t>Unidad (Kg/l/u)</t>
  </si>
  <si>
    <t>Cantidad (Kg/l/u)</t>
  </si>
  <si>
    <t>FERTILIZANTES UREA</t>
  </si>
  <si>
    <t>Kg/ha</t>
  </si>
  <si>
    <t>OCTUBRE</t>
  </si>
  <si>
    <t>FERTILIZANTES NPK</t>
  </si>
  <si>
    <t>NOVIEMBRE</t>
  </si>
  <si>
    <t>FERTILIZANTES NITRATO DE POTASIO</t>
  </si>
  <si>
    <t>DICIEMBRE</t>
  </si>
  <si>
    <t xml:space="preserve">FITOSANITARIOS </t>
  </si>
  <si>
    <t xml:space="preserve">SEPTIEMBRE-MARZO </t>
  </si>
  <si>
    <t>GUANOS / COMPOST</t>
  </si>
  <si>
    <t>M3</t>
  </si>
  <si>
    <t>Subtotal Otros</t>
  </si>
  <si>
    <t>OTROS</t>
  </si>
  <si>
    <t>Item</t>
  </si>
  <si>
    <t>COSTO ELECTRICIDAD/DIESEL</t>
  </si>
  <si>
    <t>$/Ha/Temporada</t>
  </si>
  <si>
    <t>Sept- abril</t>
  </si>
  <si>
    <t>PAGO AGUA CANAL</t>
  </si>
  <si>
    <t>TEMPORADA</t>
  </si>
  <si>
    <t xml:space="preserve">MARZO </t>
  </si>
  <si>
    <t>AGUA POTABLE</t>
  </si>
  <si>
    <t>TRANSPORTES Y OTROS</t>
  </si>
  <si>
    <t>viajes</t>
  </si>
  <si>
    <t>Enero- Marzo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</si>
  <si>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</si>
  <si>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</si>
  <si>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</si>
  <si>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</si>
  <si>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</si>
  <si>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</si>
  <si>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</si>
  <si>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</si>
  <si>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</si>
  <si>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</si>
  <si>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</si>
  <si>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</si>
  <si>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</si>
  <si>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</si>
  <si>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</si>
  <si>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</si>
  <si>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</si>
  <si>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</si>
  <si>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</si>
  <si>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</si>
  <si>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</si>
  <si>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</si>
  <si>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</si>
  <si>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Pesimista</t>
  </si>
  <si>
    <t>Normal</t>
  </si>
  <si>
    <t>Optimista</t>
  </si>
  <si>
    <t>Rendimiento (kg/hà)</t>
  </si>
  <si>
    <t>Costo unitario ($/kg) (*)</t>
  </si>
  <si>
    <t>(*): Este valor representa el valor mìnimo de venta del producto</t>
  </si>
  <si>
    <t xml:space="preserve">Thompson </t>
  </si>
  <si>
    <t>Febrero</t>
  </si>
  <si>
    <t>Alto</t>
  </si>
  <si>
    <t>Exportación</t>
  </si>
  <si>
    <t>Lluvias verano</t>
  </si>
  <si>
    <t>Subtotal Insumos</t>
  </si>
  <si>
    <t>ESCENARIOS COSTO UNITARIO  ($/ha)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</si>
</sst>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"/>
    <numFmt numFmtId="168" formatCode="#,##0.0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Arial Narrow"/>
      <family val="2"/>
    </font>
    <font>
      <b/>
      <sz val="7"/>
      <color rgb="FFFFFFFF"/>
      <name val="Calibri"/>
      <family val="2"/>
      <charset val="1"/>
    </font>
    <font>
      <b/>
      <sz val="7"/>
      <color rgb="FFFEFEFE"/>
      <name val="Calibri"/>
      <family val="2"/>
      <charset val="1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FFF"/>
        <bgColor indexed="64"/>
      </patternFill>
    </fill>
  </fills>
  <borders count="9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/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theme="3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10"/>
      </right>
      <top style="thin">
        <color indexed="64"/>
      </top>
      <bottom style="thin">
        <color theme="3"/>
      </bottom>
      <diagonal/>
    </border>
    <border>
      <left style="thin">
        <color indexed="10"/>
      </left>
      <right/>
      <top style="thin">
        <color indexed="10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theme="3"/>
      </right>
      <top/>
      <bottom style="thin">
        <color theme="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41" fontId="22" fillId="0" borderId="0" applyFont="0" applyFill="0" applyBorder="0" applyAlignment="0" applyProtection="0"/>
  </cellStyleXfs>
  <cellXfs count="2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3" borderId="16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3" fontId="8" fillId="3" borderId="16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ont="1" applyFill="1" applyBorder="1" applyAlignment="1"/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5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5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6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0" fontId="12" fillId="8" borderId="52" xfId="0" applyNumberFormat="1" applyFont="1" applyFill="1" applyBorder="1" applyAlignment="1">
      <alignment vertical="center"/>
    </xf>
    <xf numFmtId="166" fontId="12" fillId="8" borderId="37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17" fillId="9" borderId="39" xfId="0" applyNumberFormat="1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right"/>
    </xf>
    <xf numFmtId="49" fontId="4" fillId="2" borderId="54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right"/>
    </xf>
    <xf numFmtId="49" fontId="4" fillId="2" borderId="54" xfId="0" applyNumberFormat="1" applyFont="1" applyFill="1" applyBorder="1" applyAlignment="1">
      <alignment horizontal="right" wrapText="1"/>
    </xf>
    <xf numFmtId="17" fontId="4" fillId="2" borderId="54" xfId="0" applyNumberFormat="1" applyFont="1" applyFill="1" applyBorder="1" applyAlignment="1">
      <alignment horizontal="right"/>
    </xf>
    <xf numFmtId="0" fontId="0" fillId="2" borderId="55" xfId="0" applyFont="1" applyFill="1" applyBorder="1" applyAlignment="1"/>
    <xf numFmtId="0" fontId="2" fillId="2" borderId="56" xfId="0" applyFont="1" applyFill="1" applyBorder="1" applyAlignment="1">
      <alignment wrapText="1"/>
    </xf>
    <xf numFmtId="49" fontId="1" fillId="3" borderId="53" xfId="0" applyNumberFormat="1" applyFont="1" applyFill="1" applyBorder="1" applyAlignment="1">
      <alignment vertical="center" wrapText="1"/>
    </xf>
    <xf numFmtId="49" fontId="4" fillId="2" borderId="53" xfId="0" applyNumberFormat="1" applyFont="1" applyFill="1" applyBorder="1" applyAlignment="1">
      <alignment vertical="center" wrapText="1"/>
    </xf>
    <xf numFmtId="49" fontId="1" fillId="5" borderId="59" xfId="0" applyNumberFormat="1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vertical="center"/>
    </xf>
    <xf numFmtId="49" fontId="8" fillId="3" borderId="58" xfId="0" applyNumberFormat="1" applyFont="1" applyFill="1" applyBorder="1" applyAlignment="1">
      <alignment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vertical="center"/>
    </xf>
    <xf numFmtId="3" fontId="8" fillId="3" borderId="58" xfId="0" applyNumberFormat="1" applyFont="1" applyFill="1" applyBorder="1" applyAlignment="1">
      <alignment vertical="center"/>
    </xf>
    <xf numFmtId="0" fontId="2" fillId="2" borderId="62" xfId="0" applyFont="1" applyFill="1" applyBorder="1" applyAlignment="1">
      <alignment horizontal="center" vertical="center"/>
    </xf>
    <xf numFmtId="49" fontId="1" fillId="3" borderId="63" xfId="0" applyNumberFormat="1" applyFont="1" applyFill="1" applyBorder="1" applyAlignment="1">
      <alignment horizontal="center" vertical="center"/>
    </xf>
    <xf numFmtId="49" fontId="1" fillId="5" borderId="57" xfId="0" applyNumberFormat="1" applyFont="1" applyFill="1" applyBorder="1" applyAlignment="1">
      <alignment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/>
    <xf numFmtId="49" fontId="1" fillId="3" borderId="66" xfId="0" applyNumberFormat="1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0" fillId="2" borderId="67" xfId="0" applyFont="1" applyFill="1" applyBorder="1" applyAlignment="1"/>
    <xf numFmtId="0" fontId="0" fillId="2" borderId="57" xfId="0" applyFont="1" applyFill="1" applyBorder="1" applyAlignment="1"/>
    <xf numFmtId="49" fontId="1" fillId="3" borderId="57" xfId="0" applyNumberFormat="1" applyFont="1" applyFill="1" applyBorder="1" applyAlignment="1">
      <alignment horizontal="center" vertical="center"/>
    </xf>
    <xf numFmtId="0" fontId="0" fillId="2" borderId="68" xfId="0" applyFont="1" applyFill="1" applyBorder="1" applyAlignment="1"/>
    <xf numFmtId="0" fontId="0" fillId="2" borderId="69" xfId="0" applyFont="1" applyFill="1" applyBorder="1" applyAlignment="1"/>
    <xf numFmtId="49" fontId="1" fillId="5" borderId="70" xfId="0" applyNumberFormat="1" applyFont="1" applyFill="1" applyBorder="1" applyAlignment="1">
      <alignment vertical="center"/>
    </xf>
    <xf numFmtId="49" fontId="1" fillId="3" borderId="71" xfId="0" applyNumberFormat="1" applyFont="1" applyFill="1" applyBorder="1" applyAlignment="1">
      <alignment horizontal="center" vertical="center"/>
    </xf>
    <xf numFmtId="0" fontId="0" fillId="2" borderId="72" xfId="0" applyFont="1" applyFill="1" applyBorder="1" applyAlignment="1"/>
    <xf numFmtId="0" fontId="0" fillId="2" borderId="74" xfId="0" applyFont="1" applyFill="1" applyBorder="1" applyAlignment="1"/>
    <xf numFmtId="0" fontId="0" fillId="2" borderId="76" xfId="0" applyFont="1" applyFill="1" applyBorder="1" applyAlignment="1"/>
    <xf numFmtId="49" fontId="8" fillId="3" borderId="53" xfId="0" applyNumberFormat="1" applyFont="1" applyFill="1" applyBorder="1" applyAlignment="1">
      <alignment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vertical="center"/>
    </xf>
    <xf numFmtId="3" fontId="8" fillId="3" borderId="53" xfId="0" applyNumberFormat="1" applyFont="1" applyFill="1" applyBorder="1" applyAlignment="1">
      <alignment vertical="center"/>
    </xf>
    <xf numFmtId="49" fontId="1" fillId="5" borderId="77" xfId="0" applyNumberFormat="1" applyFont="1" applyFill="1" applyBorder="1" applyAlignment="1">
      <alignment vertical="center"/>
    </xf>
    <xf numFmtId="0" fontId="2" fillId="2" borderId="79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vertical="center"/>
    </xf>
    <xf numFmtId="49" fontId="1" fillId="3" borderId="53" xfId="0" applyNumberFormat="1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vertical="center"/>
    </xf>
    <xf numFmtId="0" fontId="2" fillId="2" borderId="82" xfId="0" applyFont="1" applyFill="1" applyBorder="1" applyAlignment="1"/>
    <xf numFmtId="3" fontId="2" fillId="2" borderId="82" xfId="0" applyNumberFormat="1" applyFont="1" applyFill="1" applyBorder="1" applyAlignment="1"/>
    <xf numFmtId="49" fontId="1" fillId="3" borderId="53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49" fontId="3" fillId="3" borderId="53" xfId="0" applyNumberFormat="1" applyFont="1" applyFill="1" applyBorder="1" applyAlignment="1">
      <alignment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vertical="center"/>
    </xf>
    <xf numFmtId="49" fontId="1" fillId="5" borderId="75" xfId="0" applyNumberFormat="1" applyFont="1" applyFill="1" applyBorder="1" applyAlignment="1">
      <alignment vertical="center"/>
    </xf>
    <xf numFmtId="0" fontId="0" fillId="2" borderId="84" xfId="0" applyFont="1" applyFill="1" applyBorder="1" applyAlignment="1"/>
    <xf numFmtId="0" fontId="2" fillId="2" borderId="83" xfId="0" applyFont="1" applyFill="1" applyBorder="1" applyAlignment="1"/>
    <xf numFmtId="49" fontId="7" fillId="3" borderId="57" xfId="0" applyNumberFormat="1" applyFont="1" applyFill="1" applyBorder="1" applyAlignment="1">
      <alignment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vertical="center"/>
    </xf>
    <xf numFmtId="3" fontId="7" fillId="3" borderId="57" xfId="0" applyNumberFormat="1" applyFont="1" applyFill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3" xfId="0" applyFont="1" applyBorder="1" applyAlignment="1">
      <alignment horizontal="center" vertical="center"/>
    </xf>
    <xf numFmtId="0" fontId="18" fillId="10" borderId="53" xfId="0" applyFont="1" applyFill="1" applyBorder="1" applyAlignment="1">
      <alignment horizontal="center" vertical="center"/>
    </xf>
    <xf numFmtId="3" fontId="18" fillId="0" borderId="53" xfId="0" applyNumberFormat="1" applyFont="1" applyBorder="1" applyAlignment="1">
      <alignment vertical="center"/>
    </xf>
    <xf numFmtId="1" fontId="18" fillId="0" borderId="53" xfId="0" applyNumberFormat="1" applyFont="1" applyBorder="1" applyAlignment="1">
      <alignment horizontal="center" vertical="center"/>
    </xf>
    <xf numFmtId="167" fontId="18" fillId="0" borderId="53" xfId="0" applyNumberFormat="1" applyFont="1" applyBorder="1" applyAlignment="1">
      <alignment horizontal="center" vertical="center"/>
    </xf>
    <xf numFmtId="0" fontId="2" fillId="2" borderId="85" xfId="0" applyFont="1" applyFill="1" applyBorder="1" applyAlignment="1">
      <alignment vertical="center"/>
    </xf>
    <xf numFmtId="49" fontId="3" fillId="3" borderId="85" xfId="0" applyNumberFormat="1" applyFont="1" applyFill="1" applyBorder="1" applyAlignment="1">
      <alignment vertical="center"/>
    </xf>
    <xf numFmtId="0" fontId="2" fillId="2" borderId="78" xfId="0" applyFont="1" applyFill="1" applyBorder="1" applyAlignment="1"/>
    <xf numFmtId="0" fontId="0" fillId="2" borderId="73" xfId="0" applyFont="1" applyFill="1" applyBorder="1" applyAlignment="1"/>
    <xf numFmtId="49" fontId="1" fillId="3" borderId="85" xfId="0" applyNumberFormat="1" applyFont="1" applyFill="1" applyBorder="1" applyAlignment="1">
      <alignment horizontal="center" vertical="center"/>
    </xf>
    <xf numFmtId="49" fontId="1" fillId="5" borderId="86" xfId="0" applyNumberFormat="1" applyFont="1" applyFill="1" applyBorder="1" applyAlignment="1">
      <alignment vertical="center"/>
    </xf>
    <xf numFmtId="0" fontId="0" fillId="2" borderId="87" xfId="0" applyFont="1" applyFill="1" applyBorder="1" applyAlignment="1"/>
    <xf numFmtId="0" fontId="0" fillId="2" borderId="88" xfId="0" applyFont="1" applyFill="1" applyBorder="1" applyAlignment="1"/>
    <xf numFmtId="0" fontId="0" fillId="2" borderId="89" xfId="0" applyFont="1" applyFill="1" applyBorder="1" applyAlignment="1"/>
    <xf numFmtId="2" fontId="18" fillId="0" borderId="53" xfId="0" applyNumberFormat="1" applyFont="1" applyBorder="1" applyAlignment="1">
      <alignment horizontal="center" vertical="center"/>
    </xf>
    <xf numFmtId="3" fontId="18" fillId="10" borderId="53" xfId="0" applyNumberFormat="1" applyFont="1" applyFill="1" applyBorder="1" applyAlignment="1">
      <alignment vertical="center"/>
    </xf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0" fontId="18" fillId="0" borderId="53" xfId="0" applyFont="1" applyBorder="1" applyAlignment="1">
      <alignment vertical="center" wrapText="1"/>
    </xf>
    <xf numFmtId="168" fontId="18" fillId="0" borderId="53" xfId="0" applyNumberFormat="1" applyFont="1" applyBorder="1" applyAlignment="1">
      <alignment horizontal="center" vertical="center"/>
    </xf>
    <xf numFmtId="3" fontId="18" fillId="0" borderId="53" xfId="0" applyNumberFormat="1" applyFont="1" applyBorder="1" applyAlignment="1">
      <alignment horizontal="right" vertical="center"/>
    </xf>
    <xf numFmtId="0" fontId="18" fillId="0" borderId="53" xfId="0" applyFont="1" applyBorder="1" applyAlignment="1">
      <alignment horizontal="center" vertical="center" wrapText="1"/>
    </xf>
    <xf numFmtId="3" fontId="18" fillId="0" borderId="53" xfId="0" applyNumberFormat="1" applyFont="1" applyBorder="1" applyAlignment="1">
      <alignment horizontal="right" vertical="center" wrapText="1"/>
    </xf>
    <xf numFmtId="0" fontId="18" fillId="0" borderId="90" xfId="0" applyFont="1" applyBorder="1" applyAlignment="1">
      <alignment vertical="center"/>
    </xf>
    <xf numFmtId="0" fontId="18" fillId="0" borderId="90" xfId="0" applyFont="1" applyBorder="1" applyAlignment="1">
      <alignment horizontal="center" vertical="center"/>
    </xf>
    <xf numFmtId="168" fontId="18" fillId="0" borderId="90" xfId="0" applyNumberFormat="1" applyFont="1" applyBorder="1" applyAlignment="1">
      <alignment horizontal="center" vertical="center"/>
    </xf>
    <xf numFmtId="3" fontId="18" fillId="0" borderId="90" xfId="0" applyNumberFormat="1" applyFont="1" applyBorder="1" applyAlignment="1">
      <alignment vertical="center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19" fillId="11" borderId="53" xfId="0" applyFont="1" applyFill="1" applyBorder="1" applyAlignment="1">
      <alignment vertical="center" wrapText="1"/>
    </xf>
    <xf numFmtId="0" fontId="20" fillId="11" borderId="53" xfId="0" applyFont="1" applyFill="1" applyBorder="1" applyAlignment="1">
      <alignment vertical="center" wrapText="1"/>
    </xf>
    <xf numFmtId="3" fontId="2" fillId="12" borderId="5" xfId="0" applyNumberFormat="1" applyFont="1" applyFill="1" applyBorder="1" applyAlignment="1"/>
    <xf numFmtId="49" fontId="4" fillId="12" borderId="5" xfId="0" applyNumberFormat="1" applyFont="1" applyFill="1" applyBorder="1" applyAlignment="1">
      <alignment horizontal="right"/>
    </xf>
    <xf numFmtId="164" fontId="4" fillId="12" borderId="5" xfId="0" applyNumberFormat="1" applyFont="1" applyFill="1" applyBorder="1" applyAlignment="1"/>
    <xf numFmtId="49" fontId="4" fillId="12" borderId="5" xfId="0" applyNumberFormat="1" applyFont="1" applyFill="1" applyBorder="1" applyAlignment="1"/>
    <xf numFmtId="0" fontId="4" fillId="12" borderId="5" xfId="0" applyFont="1" applyFill="1" applyBorder="1" applyAlignment="1"/>
    <xf numFmtId="3" fontId="4" fillId="12" borderId="5" xfId="0" applyNumberFormat="1" applyFont="1" applyFill="1" applyBorder="1" applyAlignment="1">
      <alignment horizontal="right" wrapText="1"/>
    </xf>
    <xf numFmtId="166" fontId="12" fillId="12" borderId="36" xfId="0" applyNumberFormat="1" applyFont="1" applyFill="1" applyBorder="1" applyAlignment="1">
      <alignment vertical="center"/>
    </xf>
    <xf numFmtId="166" fontId="12" fillId="12" borderId="37" xfId="0" applyNumberFormat="1" applyFont="1" applyFill="1" applyBorder="1" applyAlignment="1">
      <alignment vertical="center"/>
    </xf>
    <xf numFmtId="0" fontId="23" fillId="0" borderId="53" xfId="0" applyFont="1" applyBorder="1" applyAlignment="1">
      <alignment vertical="center"/>
    </xf>
    <xf numFmtId="0" fontId="23" fillId="0" borderId="53" xfId="0" applyFont="1" applyBorder="1" applyAlignment="1">
      <alignment horizontal="center" vertical="center"/>
    </xf>
    <xf numFmtId="0" fontId="23" fillId="10" borderId="53" xfId="0" applyFont="1" applyFill="1" applyBorder="1" applyAlignment="1">
      <alignment horizontal="center" vertical="center"/>
    </xf>
    <xf numFmtId="3" fontId="23" fillId="0" borderId="53" xfId="0" applyNumberFormat="1" applyFont="1" applyBorder="1" applyAlignment="1">
      <alignment vertical="center"/>
    </xf>
    <xf numFmtId="1" fontId="23" fillId="0" borderId="53" xfId="0" applyNumberFormat="1" applyFont="1" applyBorder="1" applyAlignment="1">
      <alignment horizontal="center" vertical="center"/>
    </xf>
    <xf numFmtId="2" fontId="23" fillId="0" borderId="53" xfId="0" applyNumberFormat="1" applyFont="1" applyBorder="1" applyAlignment="1">
      <alignment horizontal="center" vertical="center"/>
    </xf>
    <xf numFmtId="3" fontId="23" fillId="10" borderId="53" xfId="0" applyNumberFormat="1" applyFont="1" applyFill="1" applyBorder="1" applyAlignment="1">
      <alignment vertical="center"/>
    </xf>
    <xf numFmtId="0" fontId="23" fillId="0" borderId="53" xfId="0" applyFont="1" applyBorder="1" applyAlignment="1">
      <alignment vertical="center" wrapText="1"/>
    </xf>
    <xf numFmtId="168" fontId="23" fillId="0" borderId="53" xfId="0" applyNumberFormat="1" applyFont="1" applyBorder="1" applyAlignment="1">
      <alignment horizontal="center" vertical="center"/>
    </xf>
    <xf numFmtId="3" fontId="23" fillId="0" borderId="53" xfId="0" applyNumberFormat="1" applyFont="1" applyBorder="1" applyAlignment="1">
      <alignment horizontal="right" vertical="center"/>
    </xf>
    <xf numFmtId="0" fontId="23" fillId="0" borderId="53" xfId="0" applyFont="1" applyBorder="1" applyAlignment="1">
      <alignment horizontal="center" vertical="center" wrapText="1"/>
    </xf>
    <xf numFmtId="3" fontId="23" fillId="0" borderId="53" xfId="0" applyNumberFormat="1" applyFont="1" applyBorder="1" applyAlignment="1">
      <alignment horizontal="right" vertical="center" wrapText="1"/>
    </xf>
    <xf numFmtId="0" fontId="23" fillId="0" borderId="90" xfId="0" applyFont="1" applyBorder="1" applyAlignment="1">
      <alignment vertical="center"/>
    </xf>
    <xf numFmtId="0" fontId="23" fillId="0" borderId="90" xfId="0" applyFont="1" applyBorder="1" applyAlignment="1">
      <alignment horizontal="center" vertical="center"/>
    </xf>
    <xf numFmtId="168" fontId="23" fillId="0" borderId="90" xfId="0" applyNumberFormat="1" applyFont="1" applyBorder="1" applyAlignment="1">
      <alignment horizontal="center" vertical="center"/>
    </xf>
    <xf numFmtId="3" fontId="23" fillId="0" borderId="90" xfId="0" applyNumberFormat="1" applyFont="1" applyBorder="1" applyAlignment="1">
      <alignment vertical="center"/>
    </xf>
    <xf numFmtId="41" fontId="12" fillId="8" borderId="51" xfId="1" applyFont="1" applyFill="1" applyBorder="1" applyAlignment="1">
      <alignment vertical="center"/>
    </xf>
    <xf numFmtId="41" fontId="12" fillId="8" borderId="52" xfId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21" fillId="12" borderId="5" xfId="0" applyNumberFormat="1" applyFont="1" applyFill="1" applyBorder="1" applyAlignment="1">
      <alignment wrapText="1"/>
    </xf>
    <xf numFmtId="0" fontId="21" fillId="12" borderId="5" xfId="0" applyFont="1" applyFill="1" applyBorder="1" applyAlignment="1">
      <alignment wrapText="1"/>
    </xf>
    <xf numFmtId="49" fontId="4" fillId="12" borderId="5" xfId="0" applyNumberFormat="1" applyFont="1" applyFill="1" applyBorder="1" applyAlignment="1">
      <alignment wrapText="1"/>
    </xf>
    <xf numFmtId="0" fontId="4" fillId="1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23" fillId="0" borderId="91" xfId="0" applyFont="1" applyBorder="1" applyAlignment="1">
      <alignment vertical="center"/>
    </xf>
    <xf numFmtId="0" fontId="23" fillId="0" borderId="91" xfId="0" applyFont="1" applyBorder="1" applyAlignment="1">
      <alignment horizontal="center" vertical="center"/>
    </xf>
    <xf numFmtId="168" fontId="23" fillId="0" borderId="91" xfId="0" applyNumberFormat="1" applyFont="1" applyBorder="1" applyAlignment="1">
      <alignment horizontal="center" vertical="center"/>
    </xf>
    <xf numFmtId="3" fontId="23" fillId="0" borderId="91" xfId="0" applyNumberFormat="1" applyFont="1" applyBorder="1" applyAlignment="1">
      <alignment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360362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173037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8" y="190500"/>
          <a:ext cx="556736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opLeftCell="A83" zoomScale="120" zoomScaleNormal="120" workbookViewId="0">
      <selection activeCell="B100" sqref="B100:B10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2.5703125" style="1" customWidth="1"/>
    <col min="3" max="3" width="19.42578125" style="1" customWidth="1"/>
    <col min="4" max="4" width="10.5703125" style="1" customWidth="1"/>
    <col min="5" max="5" width="15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1"/>
      <c r="C8" s="3"/>
      <c r="D8" s="2"/>
      <c r="E8" s="3"/>
      <c r="F8" s="3"/>
      <c r="G8" s="3"/>
    </row>
    <row r="9" spans="1:7" ht="12" customHeight="1" x14ac:dyDescent="0.25">
      <c r="A9" s="58"/>
      <c r="B9" s="113" t="s">
        <v>0</v>
      </c>
      <c r="C9" s="106" t="s">
        <v>1</v>
      </c>
      <c r="D9" s="5"/>
      <c r="E9" s="230" t="s">
        <v>2</v>
      </c>
      <c r="F9" s="231"/>
      <c r="G9" s="202">
        <v>30000</v>
      </c>
    </row>
    <row r="10" spans="1:7" ht="38.25" customHeight="1" x14ac:dyDescent="0.25">
      <c r="A10" s="58"/>
      <c r="B10" s="114" t="s">
        <v>3</v>
      </c>
      <c r="C10" s="107" t="s">
        <v>4</v>
      </c>
      <c r="D10" s="7"/>
      <c r="E10" s="232" t="s">
        <v>5</v>
      </c>
      <c r="F10" s="233"/>
      <c r="G10" s="203" t="s">
        <v>6</v>
      </c>
    </row>
    <row r="11" spans="1:7" ht="18" customHeight="1" x14ac:dyDescent="0.25">
      <c r="A11" s="58"/>
      <c r="B11" s="114" t="s">
        <v>7</v>
      </c>
      <c r="C11" s="108" t="s">
        <v>8</v>
      </c>
      <c r="D11" s="7"/>
      <c r="E11" s="232" t="s">
        <v>9</v>
      </c>
      <c r="F11" s="233"/>
      <c r="G11" s="204">
        <v>480</v>
      </c>
    </row>
    <row r="12" spans="1:7" ht="11.25" customHeight="1" x14ac:dyDescent="0.25">
      <c r="A12" s="58"/>
      <c r="B12" s="114" t="s">
        <v>10</v>
      </c>
      <c r="C12" s="109" t="s">
        <v>11</v>
      </c>
      <c r="D12" s="7"/>
      <c r="E12" s="205" t="s">
        <v>12</v>
      </c>
      <c r="F12" s="206"/>
      <c r="G12" s="207">
        <f>(G9*G11)</f>
        <v>14400000</v>
      </c>
    </row>
    <row r="13" spans="1:7" ht="11.25" customHeight="1" x14ac:dyDescent="0.25">
      <c r="A13" s="58"/>
      <c r="B13" s="114" t="s">
        <v>13</v>
      </c>
      <c r="C13" s="108" t="s">
        <v>14</v>
      </c>
      <c r="D13" s="7"/>
      <c r="E13" s="234" t="s">
        <v>15</v>
      </c>
      <c r="F13" s="235"/>
      <c r="G13" s="8" t="s">
        <v>16</v>
      </c>
    </row>
    <row r="14" spans="1:7" ht="13.5" customHeight="1" x14ac:dyDescent="0.25">
      <c r="A14" s="58"/>
      <c r="B14" s="114" t="s">
        <v>17</v>
      </c>
      <c r="C14" s="108" t="s">
        <v>18</v>
      </c>
      <c r="D14" s="7"/>
      <c r="E14" s="234" t="s">
        <v>19</v>
      </c>
      <c r="F14" s="235"/>
      <c r="G14" s="8" t="s">
        <v>20</v>
      </c>
    </row>
    <row r="15" spans="1:7" ht="25.5" customHeight="1" x14ac:dyDescent="0.25">
      <c r="A15" s="58"/>
      <c r="B15" s="114" t="s">
        <v>21</v>
      </c>
      <c r="C15" s="110">
        <v>44228</v>
      </c>
      <c r="D15" s="7"/>
      <c r="E15" s="236" t="s">
        <v>22</v>
      </c>
      <c r="F15" s="237"/>
      <c r="G15" s="10" t="s">
        <v>23</v>
      </c>
    </row>
    <row r="16" spans="1:7" ht="12" customHeight="1" x14ac:dyDescent="0.25">
      <c r="A16" s="2"/>
      <c r="B16" s="112"/>
      <c r="C16" s="12"/>
      <c r="D16" s="13"/>
      <c r="E16" s="14"/>
      <c r="F16" s="14"/>
      <c r="G16" s="15"/>
    </row>
    <row r="17" spans="1:7" ht="12" customHeight="1" x14ac:dyDescent="0.25">
      <c r="A17" s="16"/>
      <c r="B17" s="228" t="s">
        <v>24</v>
      </c>
      <c r="C17" s="229"/>
      <c r="D17" s="229"/>
      <c r="E17" s="229"/>
      <c r="F17" s="229"/>
      <c r="G17" s="229"/>
    </row>
    <row r="18" spans="1:7" ht="12" customHeight="1" x14ac:dyDescent="0.25">
      <c r="A18" s="2"/>
      <c r="B18" s="17"/>
      <c r="C18" s="18"/>
      <c r="D18" s="18"/>
      <c r="E18" s="18"/>
      <c r="F18" s="19"/>
      <c r="G18" s="19"/>
    </row>
    <row r="19" spans="1:7" ht="12" customHeight="1" x14ac:dyDescent="0.25">
      <c r="A19" s="4"/>
      <c r="B19" s="20" t="s">
        <v>25</v>
      </c>
      <c r="C19" s="21"/>
      <c r="D19" s="22"/>
      <c r="E19" s="22"/>
      <c r="F19" s="22"/>
      <c r="G19" s="22"/>
    </row>
    <row r="20" spans="1:7" ht="24" customHeight="1" x14ac:dyDescent="0.25">
      <c r="A20" s="16"/>
      <c r="B20" s="23" t="s">
        <v>26</v>
      </c>
      <c r="C20" s="23" t="s">
        <v>27</v>
      </c>
      <c r="D20" s="23" t="s">
        <v>28</v>
      </c>
      <c r="E20" s="23" t="s">
        <v>29</v>
      </c>
      <c r="F20" s="23" t="s">
        <v>30</v>
      </c>
      <c r="G20" s="23" t="s">
        <v>31</v>
      </c>
    </row>
    <row r="21" spans="1:7" ht="12.75" customHeight="1" x14ac:dyDescent="0.25">
      <c r="A21" s="16"/>
      <c r="B21" s="168" t="s">
        <v>32</v>
      </c>
      <c r="C21" s="169" t="s">
        <v>33</v>
      </c>
      <c r="D21" s="169">
        <v>0</v>
      </c>
      <c r="E21" s="170" t="s">
        <v>34</v>
      </c>
      <c r="F21" s="171">
        <v>18000</v>
      </c>
      <c r="G21" s="171">
        <f>F21*D21</f>
        <v>0</v>
      </c>
    </row>
    <row r="22" spans="1:7" ht="25.5" customHeight="1" x14ac:dyDescent="0.25">
      <c r="A22" s="16"/>
      <c r="B22" s="168" t="s">
        <v>35</v>
      </c>
      <c r="C22" s="169" t="s">
        <v>36</v>
      </c>
      <c r="D22" s="172">
        <v>1333</v>
      </c>
      <c r="E22" s="170" t="s">
        <v>37</v>
      </c>
      <c r="F22" s="171">
        <v>200</v>
      </c>
      <c r="G22" s="171">
        <f>D22*F22</f>
        <v>266600</v>
      </c>
    </row>
    <row r="23" spans="1:7" ht="12.75" customHeight="1" x14ac:dyDescent="0.25">
      <c r="A23" s="16"/>
      <c r="B23" s="168" t="s">
        <v>38</v>
      </c>
      <c r="C23" s="169" t="s">
        <v>36</v>
      </c>
      <c r="D23" s="169">
        <v>0</v>
      </c>
      <c r="E23" s="170"/>
      <c r="F23" s="171">
        <v>0</v>
      </c>
      <c r="G23" s="171">
        <f t="shared" ref="G23:G29" si="0">F23*D23</f>
        <v>0</v>
      </c>
    </row>
    <row r="24" spans="1:7" ht="12.75" customHeight="1" x14ac:dyDescent="0.25">
      <c r="A24" s="16"/>
      <c r="B24" s="168" t="s">
        <v>39</v>
      </c>
      <c r="C24" s="169" t="s">
        <v>36</v>
      </c>
      <c r="D24" s="172">
        <v>1333</v>
      </c>
      <c r="E24" s="170" t="s">
        <v>40</v>
      </c>
      <c r="F24" s="171">
        <v>100</v>
      </c>
      <c r="G24" s="171">
        <f t="shared" si="0"/>
        <v>133300</v>
      </c>
    </row>
    <row r="25" spans="1:7" ht="19.5" customHeight="1" x14ac:dyDescent="0.25">
      <c r="A25" s="2"/>
      <c r="B25" s="168" t="s">
        <v>41</v>
      </c>
      <c r="C25" s="169" t="s">
        <v>33</v>
      </c>
      <c r="D25" s="173">
        <v>0</v>
      </c>
      <c r="E25" s="170"/>
      <c r="F25" s="171">
        <v>0</v>
      </c>
      <c r="G25" s="171">
        <f t="shared" si="0"/>
        <v>0</v>
      </c>
    </row>
    <row r="26" spans="1:7" ht="12" customHeight="1" x14ac:dyDescent="0.25">
      <c r="A26" s="4"/>
      <c r="B26" s="168" t="s">
        <v>42</v>
      </c>
      <c r="C26" s="169" t="s">
        <v>33</v>
      </c>
      <c r="D26" s="172">
        <v>1333</v>
      </c>
      <c r="E26" s="170" t="s">
        <v>43</v>
      </c>
      <c r="F26" s="171">
        <v>100</v>
      </c>
      <c r="G26" s="171">
        <f t="shared" si="0"/>
        <v>133300</v>
      </c>
    </row>
    <row r="27" spans="1:7" ht="24" customHeight="1" x14ac:dyDescent="0.25">
      <c r="A27" s="4"/>
      <c r="B27" s="168" t="s">
        <v>44</v>
      </c>
      <c r="C27" s="169" t="s">
        <v>36</v>
      </c>
      <c r="D27" s="172">
        <v>1333</v>
      </c>
      <c r="E27" s="170" t="s">
        <v>45</v>
      </c>
      <c r="F27" s="171">
        <v>120</v>
      </c>
      <c r="G27" s="171">
        <f t="shared" si="0"/>
        <v>159960</v>
      </c>
    </row>
    <row r="28" spans="1:7" ht="12" customHeight="1" x14ac:dyDescent="0.25">
      <c r="A28" s="4"/>
      <c r="B28" s="168" t="s">
        <v>46</v>
      </c>
      <c r="C28" s="169" t="s">
        <v>36</v>
      </c>
      <c r="D28" s="172"/>
      <c r="E28" s="170"/>
      <c r="F28" s="171"/>
      <c r="G28" s="171">
        <f t="shared" si="0"/>
        <v>0</v>
      </c>
    </row>
    <row r="29" spans="1:7" ht="12" customHeight="1" x14ac:dyDescent="0.25">
      <c r="A29" s="4"/>
      <c r="B29" s="168" t="s">
        <v>47</v>
      </c>
      <c r="C29" s="169" t="s">
        <v>33</v>
      </c>
      <c r="D29" s="169">
        <v>0</v>
      </c>
      <c r="E29" s="170"/>
      <c r="F29" s="171">
        <v>0</v>
      </c>
      <c r="G29" s="171">
        <f t="shared" si="0"/>
        <v>0</v>
      </c>
    </row>
    <row r="30" spans="1:7" ht="12" customHeight="1" x14ac:dyDescent="0.25">
      <c r="A30" s="2"/>
      <c r="B30" s="168" t="s">
        <v>48</v>
      </c>
      <c r="C30" s="169" t="s">
        <v>36</v>
      </c>
      <c r="D30" s="169">
        <v>0</v>
      </c>
      <c r="E30" s="170"/>
      <c r="F30" s="171">
        <v>0</v>
      </c>
      <c r="G30" s="171">
        <v>0</v>
      </c>
    </row>
    <row r="31" spans="1:7" ht="12" customHeight="1" x14ac:dyDescent="0.25">
      <c r="A31" s="4"/>
      <c r="B31" s="168" t="s">
        <v>49</v>
      </c>
      <c r="C31" s="169" t="s">
        <v>36</v>
      </c>
      <c r="D31" s="172">
        <v>1333</v>
      </c>
      <c r="E31" s="170" t="s">
        <v>50</v>
      </c>
      <c r="F31" s="171">
        <v>400</v>
      </c>
      <c r="G31" s="171">
        <f t="shared" ref="G31:G36" si="1">F31*D31</f>
        <v>533200</v>
      </c>
    </row>
    <row r="32" spans="1:7" ht="13.5" customHeight="1" x14ac:dyDescent="0.25">
      <c r="A32" s="134"/>
      <c r="B32" s="168" t="s">
        <v>51</v>
      </c>
      <c r="C32" s="169" t="s">
        <v>33</v>
      </c>
      <c r="D32" s="169">
        <v>0</v>
      </c>
      <c r="E32" s="170"/>
      <c r="F32" s="171">
        <v>0</v>
      </c>
      <c r="G32" s="171">
        <f t="shared" si="1"/>
        <v>0</v>
      </c>
    </row>
    <row r="33" spans="1:7" ht="12.75" customHeight="1" x14ac:dyDescent="0.25">
      <c r="A33" s="132"/>
      <c r="B33" s="168" t="s">
        <v>52</v>
      </c>
      <c r="C33" s="169" t="s">
        <v>53</v>
      </c>
      <c r="D33" s="169">
        <v>18</v>
      </c>
      <c r="E33" s="170" t="s">
        <v>54</v>
      </c>
      <c r="F33" s="171">
        <v>20000</v>
      </c>
      <c r="G33" s="171">
        <f t="shared" si="1"/>
        <v>360000</v>
      </c>
    </row>
    <row r="34" spans="1:7" ht="12.75" customHeight="1" x14ac:dyDescent="0.25">
      <c r="A34" s="135"/>
      <c r="B34" s="168" t="s">
        <v>55</v>
      </c>
      <c r="C34" s="169" t="s">
        <v>56</v>
      </c>
      <c r="D34" s="169">
        <v>3500</v>
      </c>
      <c r="E34" s="170" t="s">
        <v>6</v>
      </c>
      <c r="F34" s="171">
        <v>300</v>
      </c>
      <c r="G34" s="171">
        <f t="shared" si="1"/>
        <v>1050000</v>
      </c>
    </row>
    <row r="35" spans="1:7" ht="26.25" customHeight="1" x14ac:dyDescent="0.25">
      <c r="A35" s="132"/>
      <c r="B35" s="168" t="s">
        <v>57</v>
      </c>
      <c r="C35" s="169" t="s">
        <v>58</v>
      </c>
      <c r="D35" s="169">
        <v>10</v>
      </c>
      <c r="E35" s="170" t="s">
        <v>59</v>
      </c>
      <c r="F35" s="171">
        <v>20000</v>
      </c>
      <c r="G35" s="171">
        <f t="shared" si="1"/>
        <v>200000</v>
      </c>
    </row>
    <row r="36" spans="1:7" ht="12.75" customHeight="1" x14ac:dyDescent="0.25">
      <c r="A36" s="132"/>
      <c r="B36" s="168" t="s">
        <v>60</v>
      </c>
      <c r="C36" s="169" t="s">
        <v>58</v>
      </c>
      <c r="D36" s="169">
        <v>5</v>
      </c>
      <c r="E36" s="170" t="s">
        <v>45</v>
      </c>
      <c r="F36" s="171">
        <v>20000</v>
      </c>
      <c r="G36" s="171">
        <f t="shared" si="1"/>
        <v>100000</v>
      </c>
    </row>
    <row r="37" spans="1:7" ht="12.75" customHeight="1" x14ac:dyDescent="0.25">
      <c r="A37" s="132"/>
      <c r="B37" s="185" t="s">
        <v>61</v>
      </c>
      <c r="C37" s="186"/>
      <c r="D37" s="186"/>
      <c r="E37" s="186"/>
      <c r="F37" s="187"/>
      <c r="G37" s="188">
        <f>SUM(G21:G36)</f>
        <v>2936360</v>
      </c>
    </row>
    <row r="38" spans="1:7" ht="12.75" customHeight="1" x14ac:dyDescent="0.25">
      <c r="A38" s="131"/>
    </row>
    <row r="39" spans="1:7" ht="15.75" customHeight="1" x14ac:dyDescent="0.25">
      <c r="A39" s="138"/>
      <c r="B39" s="136" t="s">
        <v>62</v>
      </c>
      <c r="C39" s="28"/>
      <c r="D39" s="29"/>
      <c r="E39" s="29"/>
      <c r="F39" s="30"/>
      <c r="G39" s="30"/>
    </row>
    <row r="40" spans="1:7" ht="15.75" customHeight="1" x14ac:dyDescent="0.25">
      <c r="A40" s="177"/>
      <c r="B40" s="178" t="s">
        <v>26</v>
      </c>
      <c r="C40" s="128" t="s">
        <v>27</v>
      </c>
      <c r="D40" s="32" t="s">
        <v>28</v>
      </c>
      <c r="E40" s="31" t="s">
        <v>29</v>
      </c>
      <c r="F40" s="32" t="s">
        <v>30</v>
      </c>
      <c r="G40" s="31" t="s">
        <v>31</v>
      </c>
    </row>
    <row r="41" spans="1:7" ht="15" customHeight="1" x14ac:dyDescent="0.25">
      <c r="A41" s="180"/>
      <c r="B41" s="174"/>
      <c r="C41" s="129"/>
      <c r="D41" s="34"/>
      <c r="E41" s="34"/>
      <c r="F41" s="33"/>
      <c r="G41" s="33"/>
    </row>
    <row r="42" spans="1:7" ht="12.75" customHeight="1" x14ac:dyDescent="0.25">
      <c r="A42" s="181"/>
      <c r="B42" s="175" t="s">
        <v>63</v>
      </c>
      <c r="C42" s="130"/>
      <c r="D42" s="35"/>
      <c r="E42" s="35"/>
      <c r="F42" s="36"/>
      <c r="G42" s="36"/>
    </row>
    <row r="43" spans="1:7" ht="12.75" customHeight="1" x14ac:dyDescent="0.25">
      <c r="A43" s="181"/>
      <c r="B43" s="176"/>
      <c r="C43" s="127"/>
      <c r="D43" s="37"/>
      <c r="E43" s="37"/>
      <c r="F43" s="38"/>
      <c r="G43" s="38"/>
    </row>
    <row r="44" spans="1:7" ht="12.75" customHeight="1" x14ac:dyDescent="0.25">
      <c r="A44" s="182"/>
      <c r="B44" s="179" t="s">
        <v>64</v>
      </c>
      <c r="C44" s="126"/>
      <c r="D44" s="29"/>
      <c r="E44" s="29"/>
      <c r="F44" s="30"/>
      <c r="G44" s="30"/>
    </row>
    <row r="45" spans="1:7" ht="22.5" customHeight="1" x14ac:dyDescent="0.25">
      <c r="A45" s="139"/>
      <c r="B45" s="133" t="s">
        <v>26</v>
      </c>
      <c r="C45" s="137" t="s">
        <v>27</v>
      </c>
      <c r="D45" s="39" t="s">
        <v>28</v>
      </c>
      <c r="E45" s="39" t="s">
        <v>29</v>
      </c>
      <c r="F45" s="40" t="s">
        <v>30</v>
      </c>
      <c r="G45" s="39" t="s">
        <v>31</v>
      </c>
    </row>
    <row r="46" spans="1:7" ht="12.75" customHeight="1" x14ac:dyDescent="0.25">
      <c r="A46" s="58"/>
      <c r="B46" s="168" t="s">
        <v>65</v>
      </c>
      <c r="C46" s="169" t="s">
        <v>66</v>
      </c>
      <c r="D46" s="183">
        <v>1</v>
      </c>
      <c r="E46" s="170" t="s">
        <v>40</v>
      </c>
      <c r="F46" s="184">
        <v>25000</v>
      </c>
      <c r="G46" s="171">
        <f t="shared" ref="G46:G52" si="2">D46*F46</f>
        <v>25000</v>
      </c>
    </row>
    <row r="47" spans="1:7" ht="12.75" customHeight="1" x14ac:dyDescent="0.25">
      <c r="A47" s="4"/>
      <c r="B47" s="168" t="s">
        <v>67</v>
      </c>
      <c r="C47" s="169" t="s">
        <v>66</v>
      </c>
      <c r="D47" s="183">
        <v>3</v>
      </c>
      <c r="E47" s="170" t="s">
        <v>68</v>
      </c>
      <c r="F47" s="171">
        <v>20000</v>
      </c>
      <c r="G47" s="171">
        <f t="shared" si="2"/>
        <v>60000</v>
      </c>
    </row>
    <row r="48" spans="1:7" ht="12" customHeight="1" x14ac:dyDescent="0.25">
      <c r="A48" s="2"/>
      <c r="B48" s="168" t="s">
        <v>69</v>
      </c>
      <c r="C48" s="169" t="s">
        <v>66</v>
      </c>
      <c r="D48" s="183">
        <v>18</v>
      </c>
      <c r="E48" s="170" t="s">
        <v>70</v>
      </c>
      <c r="F48" s="171">
        <v>20000</v>
      </c>
      <c r="G48" s="171">
        <f t="shared" si="2"/>
        <v>360000</v>
      </c>
    </row>
    <row r="49" spans="1:11" ht="12" customHeight="1" x14ac:dyDescent="0.25">
      <c r="A49" s="4"/>
      <c r="B49" s="168" t="s">
        <v>71</v>
      </c>
      <c r="C49" s="169" t="s">
        <v>66</v>
      </c>
      <c r="D49" s="183">
        <v>0.25</v>
      </c>
      <c r="E49" s="170" t="s">
        <v>72</v>
      </c>
      <c r="F49" s="171">
        <v>15000</v>
      </c>
      <c r="G49" s="171">
        <f t="shared" si="2"/>
        <v>3750</v>
      </c>
    </row>
    <row r="50" spans="1:11" ht="18.75" customHeight="1" x14ac:dyDescent="0.25">
      <c r="A50" s="4"/>
      <c r="B50" s="168" t="s">
        <v>73</v>
      </c>
      <c r="C50" s="169" t="s">
        <v>66</v>
      </c>
      <c r="D50" s="183">
        <v>0.5</v>
      </c>
      <c r="E50" s="170" t="s">
        <v>72</v>
      </c>
      <c r="F50" s="171">
        <v>30000</v>
      </c>
      <c r="G50" s="171">
        <f t="shared" si="2"/>
        <v>15000</v>
      </c>
      <c r="K50" s="102"/>
    </row>
    <row r="51" spans="1:11" ht="12.75" customHeight="1" x14ac:dyDescent="0.25">
      <c r="A51" s="16"/>
      <c r="B51" s="168" t="s">
        <v>74</v>
      </c>
      <c r="C51" s="169" t="s">
        <v>66</v>
      </c>
      <c r="D51" s="183">
        <v>0</v>
      </c>
      <c r="E51" s="170"/>
      <c r="F51" s="171">
        <v>100000</v>
      </c>
      <c r="G51" s="171">
        <f t="shared" si="2"/>
        <v>0</v>
      </c>
      <c r="K51" s="102"/>
    </row>
    <row r="52" spans="1:11" ht="12.75" customHeight="1" x14ac:dyDescent="0.25">
      <c r="A52" s="16"/>
      <c r="B52" s="168" t="s">
        <v>75</v>
      </c>
      <c r="C52" s="169" t="s">
        <v>66</v>
      </c>
      <c r="D52" s="183">
        <v>0</v>
      </c>
      <c r="E52" s="170" t="s">
        <v>76</v>
      </c>
      <c r="F52" s="171">
        <v>35000</v>
      </c>
      <c r="G52" s="171">
        <f t="shared" si="2"/>
        <v>0</v>
      </c>
    </row>
    <row r="53" spans="1:11" ht="12.75" customHeight="1" x14ac:dyDescent="0.25">
      <c r="A53" s="16"/>
      <c r="B53" s="119" t="s">
        <v>77</v>
      </c>
      <c r="C53" s="120"/>
      <c r="D53" s="120"/>
      <c r="E53" s="120"/>
      <c r="F53" s="121"/>
      <c r="G53" s="122">
        <f>SUM(G46:G52)</f>
        <v>463750</v>
      </c>
    </row>
    <row r="54" spans="1:11" ht="12.75" customHeight="1" x14ac:dyDescent="0.25">
      <c r="A54" s="58"/>
    </row>
    <row r="55" spans="1:11" ht="16.5" customHeight="1" x14ac:dyDescent="0.25">
      <c r="A55" s="58"/>
      <c r="B55" s="115" t="s">
        <v>78</v>
      </c>
      <c r="C55" s="116"/>
      <c r="D55" s="117"/>
      <c r="E55" s="117"/>
      <c r="F55" s="118"/>
      <c r="G55" s="118"/>
    </row>
    <row r="56" spans="1:11" ht="23.25" customHeight="1" x14ac:dyDescent="0.25">
      <c r="A56" s="16"/>
      <c r="B56" s="40" t="s">
        <v>79</v>
      </c>
      <c r="C56" s="40" t="s">
        <v>80</v>
      </c>
      <c r="D56" s="40" t="s">
        <v>81</v>
      </c>
      <c r="E56" s="40" t="s">
        <v>29</v>
      </c>
      <c r="F56" s="40" t="s">
        <v>30</v>
      </c>
      <c r="G56" s="40" t="s">
        <v>31</v>
      </c>
    </row>
    <row r="57" spans="1:11" ht="12.75" customHeight="1" x14ac:dyDescent="0.25">
      <c r="A57" s="16"/>
      <c r="B57" s="189" t="s">
        <v>82</v>
      </c>
      <c r="C57" s="169" t="s">
        <v>83</v>
      </c>
      <c r="D57" s="190">
        <v>300</v>
      </c>
      <c r="E57" s="169" t="s">
        <v>84</v>
      </c>
      <c r="F57" s="191">
        <v>400</v>
      </c>
      <c r="G57" s="191">
        <f>D57*F57</f>
        <v>120000</v>
      </c>
    </row>
    <row r="58" spans="1:11" ht="12.75" customHeight="1" x14ac:dyDescent="0.25">
      <c r="A58" s="16"/>
      <c r="B58" s="189" t="s">
        <v>85</v>
      </c>
      <c r="C58" s="169" t="s">
        <v>83</v>
      </c>
      <c r="D58" s="190">
        <v>200</v>
      </c>
      <c r="E58" s="169" t="s">
        <v>86</v>
      </c>
      <c r="F58" s="191">
        <v>450</v>
      </c>
      <c r="G58" s="191">
        <f>D58*F58</f>
        <v>90000</v>
      </c>
    </row>
    <row r="59" spans="1:11" ht="12.75" customHeight="1" x14ac:dyDescent="0.25">
      <c r="A59" s="16"/>
      <c r="B59" s="189" t="s">
        <v>87</v>
      </c>
      <c r="C59" s="169" t="s">
        <v>83</v>
      </c>
      <c r="D59" s="190">
        <v>200</v>
      </c>
      <c r="E59" s="169" t="s">
        <v>88</v>
      </c>
      <c r="F59" s="191">
        <v>600</v>
      </c>
      <c r="G59" s="191">
        <f>D59*F59</f>
        <v>120000</v>
      </c>
    </row>
    <row r="60" spans="1:11" ht="12.75" customHeight="1" x14ac:dyDescent="0.25">
      <c r="A60" s="16"/>
      <c r="B60" s="189" t="s">
        <v>89</v>
      </c>
      <c r="C60" s="192" t="s">
        <v>58</v>
      </c>
      <c r="D60" s="192">
        <v>1</v>
      </c>
      <c r="E60" s="192" t="s">
        <v>90</v>
      </c>
      <c r="F60" s="193">
        <v>1300000</v>
      </c>
      <c r="G60" s="191">
        <f>D60*F60</f>
        <v>1300000</v>
      </c>
    </row>
    <row r="61" spans="1:11" ht="13.5" customHeight="1" x14ac:dyDescent="0.25">
      <c r="A61" s="4"/>
      <c r="B61" s="189" t="s">
        <v>91</v>
      </c>
      <c r="C61" s="192" t="s">
        <v>92</v>
      </c>
      <c r="D61" s="192">
        <v>0</v>
      </c>
      <c r="E61" s="192" t="s">
        <v>34</v>
      </c>
      <c r="F61" s="193">
        <v>0</v>
      </c>
      <c r="G61" s="193">
        <f>F61*D61</f>
        <v>0</v>
      </c>
    </row>
    <row r="62" spans="1:11" ht="12" customHeight="1" x14ac:dyDescent="0.25">
      <c r="A62" s="2"/>
      <c r="B62" s="41" t="s">
        <v>93</v>
      </c>
      <c r="C62" s="42"/>
      <c r="D62" s="42"/>
      <c r="E62" s="42"/>
      <c r="F62" s="43"/>
      <c r="G62" s="44">
        <f>SUM(G57:G61)</f>
        <v>1630000</v>
      </c>
    </row>
    <row r="63" spans="1:11" ht="12" customHeight="1" x14ac:dyDescent="0.25">
      <c r="A63" s="4"/>
    </row>
    <row r="64" spans="1:11" ht="16.5" customHeight="1" x14ac:dyDescent="0.25">
      <c r="A64" s="4"/>
      <c r="B64" s="125" t="s">
        <v>94</v>
      </c>
      <c r="C64" s="123"/>
      <c r="D64" s="117"/>
      <c r="E64" s="117"/>
      <c r="F64" s="118"/>
      <c r="G64" s="118"/>
    </row>
    <row r="65" spans="1:7" ht="22.5" customHeight="1" x14ac:dyDescent="0.25">
      <c r="A65" s="16"/>
      <c r="B65" s="124" t="s">
        <v>95</v>
      </c>
      <c r="C65" s="40" t="s">
        <v>80</v>
      </c>
      <c r="D65" s="40" t="s">
        <v>81</v>
      </c>
      <c r="E65" s="39" t="s">
        <v>29</v>
      </c>
      <c r="F65" s="40" t="s">
        <v>30</v>
      </c>
      <c r="G65" s="39" t="s">
        <v>31</v>
      </c>
    </row>
    <row r="66" spans="1:7" ht="13.5" customHeight="1" x14ac:dyDescent="0.25">
      <c r="A66" s="4"/>
      <c r="B66" s="194" t="s">
        <v>96</v>
      </c>
      <c r="C66" s="195" t="s">
        <v>97</v>
      </c>
      <c r="D66" s="196">
        <v>1</v>
      </c>
      <c r="E66" s="195" t="s">
        <v>98</v>
      </c>
      <c r="F66" s="197">
        <v>90000</v>
      </c>
      <c r="G66" s="197">
        <f>D66*F66</f>
        <v>90000</v>
      </c>
    </row>
    <row r="67" spans="1:7" ht="12" customHeight="1" x14ac:dyDescent="0.25">
      <c r="A67" s="58"/>
      <c r="B67" s="194" t="s">
        <v>99</v>
      </c>
      <c r="C67" s="195" t="s">
        <v>100</v>
      </c>
      <c r="D67" s="196">
        <v>1</v>
      </c>
      <c r="E67" s="195" t="s">
        <v>101</v>
      </c>
      <c r="F67" s="197">
        <v>50000</v>
      </c>
      <c r="G67" s="197">
        <f>D67*F67</f>
        <v>50000</v>
      </c>
    </row>
    <row r="68" spans="1:7" ht="12" customHeight="1" x14ac:dyDescent="0.25">
      <c r="A68" s="58"/>
      <c r="B68" s="194" t="s">
        <v>102</v>
      </c>
      <c r="C68" s="195" t="s">
        <v>100</v>
      </c>
      <c r="D68" s="196">
        <v>1</v>
      </c>
      <c r="E68" s="195" t="s">
        <v>98</v>
      </c>
      <c r="F68" s="197">
        <v>60000</v>
      </c>
      <c r="G68" s="197">
        <f>D68*F68</f>
        <v>60000</v>
      </c>
    </row>
    <row r="69" spans="1:7" ht="12" customHeight="1" x14ac:dyDescent="0.25">
      <c r="A69" s="58"/>
      <c r="B69" s="194" t="s">
        <v>103</v>
      </c>
      <c r="C69" s="195" t="s">
        <v>104</v>
      </c>
      <c r="D69" s="196">
        <v>5</v>
      </c>
      <c r="E69" s="195" t="s">
        <v>105</v>
      </c>
      <c r="F69" s="197">
        <v>40000</v>
      </c>
      <c r="G69" s="197">
        <f>D69*F69</f>
        <v>200000</v>
      </c>
    </row>
    <row r="70" spans="1:7" ht="12" customHeight="1" x14ac:dyDescent="0.25">
      <c r="A70" s="58"/>
      <c r="B70" s="41" t="s">
        <v>93</v>
      </c>
      <c r="C70" s="42"/>
      <c r="D70" s="42"/>
      <c r="E70" s="42"/>
      <c r="F70" s="43"/>
      <c r="G70" s="44">
        <f>SUM(G66:G69)</f>
        <v>400000</v>
      </c>
    </row>
    <row r="71" spans="1:7" ht="12" customHeight="1" x14ac:dyDescent="0.25">
      <c r="A71" s="58"/>
      <c r="B71" s="61"/>
      <c r="C71" s="61"/>
      <c r="D71" s="61"/>
      <c r="E71" s="61"/>
      <c r="F71" s="62"/>
      <c r="G71" s="62"/>
    </row>
    <row r="72" spans="1:7" ht="12" customHeight="1" x14ac:dyDescent="0.25">
      <c r="A72" s="58"/>
      <c r="B72" s="63" t="s">
        <v>106</v>
      </c>
      <c r="C72" s="64"/>
      <c r="D72" s="64"/>
      <c r="E72" s="64"/>
      <c r="F72" s="64"/>
      <c r="G72" s="65">
        <f>G37+G53+G62+G70</f>
        <v>5430110</v>
      </c>
    </row>
    <row r="73" spans="1:7" ht="12.75" customHeight="1" x14ac:dyDescent="0.25">
      <c r="A73" s="58"/>
      <c r="B73" s="66" t="s">
        <v>107</v>
      </c>
      <c r="C73" s="46"/>
      <c r="D73" s="46"/>
      <c r="E73" s="46"/>
      <c r="F73" s="46"/>
      <c r="G73" s="67">
        <f>G72*0.05</f>
        <v>271505.5</v>
      </c>
    </row>
    <row r="74" spans="1:7" ht="12" customHeight="1" x14ac:dyDescent="0.25">
      <c r="A74" s="58"/>
      <c r="B74" s="68" t="s">
        <v>108</v>
      </c>
      <c r="C74" s="45"/>
      <c r="D74" s="45"/>
      <c r="E74" s="45"/>
      <c r="F74" s="45"/>
      <c r="G74" s="69">
        <f>G73+G72</f>
        <v>5701615.5</v>
      </c>
    </row>
    <row r="75" spans="1:7" ht="12" customHeight="1" x14ac:dyDescent="0.25">
      <c r="A75" s="58"/>
      <c r="B75" s="66" t="s">
        <v>109</v>
      </c>
      <c r="C75" s="46"/>
      <c r="D75" s="46"/>
      <c r="E75" s="46"/>
      <c r="F75" s="46"/>
      <c r="G75" s="67">
        <f>G12</f>
        <v>14400000</v>
      </c>
    </row>
    <row r="76" spans="1:7" ht="12" customHeight="1" x14ac:dyDescent="0.25">
      <c r="A76" s="58"/>
      <c r="B76" s="70" t="s">
        <v>110</v>
      </c>
      <c r="C76" s="71"/>
      <c r="D76" s="71"/>
      <c r="E76" s="71"/>
      <c r="F76" s="71"/>
      <c r="G76" s="72">
        <f>G75-G74</f>
        <v>8698384.5</v>
      </c>
    </row>
    <row r="77" spans="1:7" ht="12" customHeight="1" x14ac:dyDescent="0.25">
      <c r="A77" s="58"/>
      <c r="B77" s="59" t="s">
        <v>111</v>
      </c>
      <c r="C77" s="60"/>
      <c r="D77" s="60"/>
      <c r="E77" s="60"/>
      <c r="F77" s="60"/>
      <c r="G77" s="55"/>
    </row>
    <row r="78" spans="1:7" ht="12" customHeight="1" thickBot="1" x14ac:dyDescent="0.3">
      <c r="A78" s="58"/>
      <c r="B78" s="73"/>
      <c r="C78" s="60"/>
      <c r="D78" s="60"/>
      <c r="E78" s="60"/>
      <c r="F78" s="60"/>
      <c r="G78" s="55"/>
    </row>
    <row r="79" spans="1:7" ht="12" customHeight="1" x14ac:dyDescent="0.25">
      <c r="A79" s="58"/>
      <c r="B79" s="85" t="s">
        <v>112</v>
      </c>
      <c r="C79" s="86"/>
      <c r="D79" s="86"/>
      <c r="E79" s="86"/>
      <c r="F79" s="87"/>
      <c r="G79" s="55"/>
    </row>
    <row r="80" spans="1:7" ht="12.75" customHeight="1" x14ac:dyDescent="0.25">
      <c r="A80" s="58"/>
      <c r="B80" s="88" t="s">
        <v>113</v>
      </c>
      <c r="C80" s="57"/>
      <c r="D80" s="57"/>
      <c r="E80" s="57"/>
      <c r="F80" s="89"/>
      <c r="G80" s="55"/>
    </row>
    <row r="81" spans="1:7" ht="12.75" customHeight="1" x14ac:dyDescent="0.25">
      <c r="A81" s="58"/>
      <c r="B81" s="88" t="s">
        <v>114</v>
      </c>
      <c r="C81" s="57"/>
      <c r="D81" s="57"/>
      <c r="E81" s="57"/>
      <c r="F81" s="89"/>
      <c r="G81" s="55"/>
    </row>
    <row r="82" spans="1:7" ht="15" customHeight="1" x14ac:dyDescent="0.25">
      <c r="A82" s="58"/>
      <c r="B82" s="88" t="s">
        <v>115</v>
      </c>
      <c r="C82" s="57"/>
      <c r="D82" s="57"/>
      <c r="E82" s="57"/>
      <c r="F82" s="89"/>
      <c r="G82" s="55"/>
    </row>
    <row r="83" spans="1:7" ht="12" customHeight="1" x14ac:dyDescent="0.25">
      <c r="A83" s="58"/>
      <c r="B83" s="88" t="s">
        <v>116</v>
      </c>
      <c r="C83" s="57"/>
      <c r="D83" s="57"/>
      <c r="E83" s="57"/>
      <c r="F83" s="89"/>
      <c r="G83" s="55"/>
    </row>
    <row r="84" spans="1:7" ht="12" customHeight="1" x14ac:dyDescent="0.25">
      <c r="A84" s="58"/>
      <c r="B84" s="88" t="s">
        <v>117</v>
      </c>
      <c r="C84" s="57"/>
      <c r="D84" s="57"/>
      <c r="E84" s="57"/>
      <c r="F84" s="89"/>
      <c r="G84" s="55"/>
    </row>
    <row r="85" spans="1:7" ht="12" customHeight="1" thickBot="1" x14ac:dyDescent="0.3">
      <c r="A85" s="58"/>
      <c r="B85" s="90" t="s">
        <v>118</v>
      </c>
      <c r="C85" s="91"/>
      <c r="D85" s="91"/>
      <c r="E85" s="91"/>
      <c r="F85" s="92"/>
      <c r="G85" s="55"/>
    </row>
    <row r="86" spans="1:7" ht="12" customHeight="1" x14ac:dyDescent="0.25">
      <c r="A86" s="58"/>
      <c r="B86" s="83"/>
      <c r="C86" s="57"/>
      <c r="D86" s="57"/>
      <c r="E86" s="57"/>
      <c r="F86" s="57"/>
      <c r="G86" s="55"/>
    </row>
    <row r="87" spans="1:7" ht="12" customHeight="1" thickBot="1" x14ac:dyDescent="0.3">
      <c r="A87" s="58"/>
      <c r="B87" s="103" t="s">
        <v>119</v>
      </c>
      <c r="C87" s="105"/>
      <c r="D87" s="82"/>
      <c r="E87" s="48"/>
      <c r="F87" s="48"/>
      <c r="G87" s="55"/>
    </row>
    <row r="88" spans="1:7" ht="12" customHeight="1" x14ac:dyDescent="0.25">
      <c r="A88" s="58"/>
      <c r="B88" s="75" t="s">
        <v>95</v>
      </c>
      <c r="C88" s="49" t="s">
        <v>120</v>
      </c>
      <c r="D88" s="76" t="s">
        <v>121</v>
      </c>
      <c r="E88" s="48"/>
      <c r="F88" s="48"/>
      <c r="G88" s="55"/>
    </row>
    <row r="89" spans="1:7" ht="12" customHeight="1" x14ac:dyDescent="0.25">
      <c r="A89" s="58"/>
      <c r="B89" s="77" t="s">
        <v>122</v>
      </c>
      <c r="C89" s="50">
        <v>2936360</v>
      </c>
      <c r="D89" s="78">
        <f>(C89/C95)</f>
        <v>0.42179287108050773</v>
      </c>
      <c r="E89" s="48"/>
      <c r="F89" s="48"/>
      <c r="G89" s="55"/>
    </row>
    <row r="90" spans="1:7" ht="12.75" customHeight="1" x14ac:dyDescent="0.25">
      <c r="A90" s="58"/>
      <c r="B90" s="77" t="s">
        <v>123</v>
      </c>
      <c r="C90" s="51">
        <v>0</v>
      </c>
      <c r="D90" s="78">
        <v>0</v>
      </c>
      <c r="E90" s="48"/>
      <c r="F90" s="48"/>
      <c r="G90" s="55"/>
    </row>
    <row r="91" spans="1:7" ht="12" customHeight="1" x14ac:dyDescent="0.25">
      <c r="A91" s="58"/>
      <c r="B91" s="77" t="s">
        <v>124</v>
      </c>
      <c r="C91" s="50">
        <v>463750</v>
      </c>
      <c r="D91" s="78">
        <f>(C91/C95)</f>
        <v>6.6615280130360541E-2</v>
      </c>
      <c r="E91" s="48"/>
      <c r="F91" s="48"/>
      <c r="G91" s="55"/>
    </row>
    <row r="92" spans="1:7" ht="12.75" customHeight="1" x14ac:dyDescent="0.25">
      <c r="A92" s="58"/>
      <c r="B92" s="77" t="s">
        <v>79</v>
      </c>
      <c r="C92" s="50">
        <v>1630000</v>
      </c>
      <c r="D92" s="78">
        <f>(C92/C95)</f>
        <v>0.23414103851749363</v>
      </c>
      <c r="E92" s="48"/>
      <c r="F92" s="48"/>
      <c r="G92" s="55"/>
    </row>
    <row r="93" spans="1:7" ht="12" customHeight="1" x14ac:dyDescent="0.25">
      <c r="A93" s="47"/>
      <c r="B93" s="77" t="s">
        <v>125</v>
      </c>
      <c r="C93" s="52">
        <v>1600000</v>
      </c>
      <c r="D93" s="78">
        <f>(C93/C95)</f>
        <v>0.22983169425030051</v>
      </c>
      <c r="E93" s="54"/>
      <c r="F93" s="54"/>
      <c r="G93" s="55"/>
    </row>
    <row r="94" spans="1:7" ht="12" customHeight="1" x14ac:dyDescent="0.25">
      <c r="A94" s="58"/>
      <c r="B94" s="77" t="s">
        <v>126</v>
      </c>
      <c r="C94" s="52">
        <v>331506</v>
      </c>
      <c r="D94" s="78">
        <f>(C94/C95)</f>
        <v>4.7619116021337574E-2</v>
      </c>
      <c r="E94" s="54"/>
      <c r="F94" s="54"/>
      <c r="G94" s="55"/>
    </row>
    <row r="95" spans="1:7" ht="12.75" customHeight="1" thickBot="1" x14ac:dyDescent="0.3">
      <c r="A95" s="58"/>
      <c r="B95" s="79" t="s">
        <v>127</v>
      </c>
      <c r="C95" s="80">
        <f>SUM(C89:C94)</f>
        <v>6961616</v>
      </c>
      <c r="D95" s="81">
        <f>SUM(D89:D94)</f>
        <v>1</v>
      </c>
      <c r="E95" s="54"/>
      <c r="F95" s="54"/>
      <c r="G95" s="55"/>
    </row>
    <row r="96" spans="1:7" ht="15.6" customHeight="1" x14ac:dyDescent="0.25">
      <c r="A96" s="58"/>
      <c r="B96" s="73"/>
      <c r="C96" s="60"/>
      <c r="D96" s="60"/>
      <c r="E96" s="60"/>
      <c r="F96" s="60"/>
      <c r="G96" s="55"/>
    </row>
    <row r="97" spans="2:7" ht="11.25" customHeight="1" x14ac:dyDescent="0.25">
      <c r="B97" s="74"/>
      <c r="C97" s="60"/>
      <c r="D97" s="60"/>
      <c r="E97" s="60"/>
      <c r="F97" s="60"/>
      <c r="G97" s="55"/>
    </row>
    <row r="98" spans="2:7" ht="11.25" customHeight="1" thickBot="1" x14ac:dyDescent="0.3">
      <c r="B98" s="94"/>
      <c r="C98" s="95" t="s">
        <v>128</v>
      </c>
      <c r="D98" s="96"/>
      <c r="E98" s="97"/>
      <c r="F98" s="53"/>
      <c r="G98" s="55"/>
    </row>
    <row r="99" spans="2:7" ht="11.25" customHeight="1" x14ac:dyDescent="0.25">
      <c r="B99" s="200" t="s">
        <v>95</v>
      </c>
      <c r="C99" s="201" t="s">
        <v>129</v>
      </c>
      <c r="D99" s="200" t="s">
        <v>130</v>
      </c>
      <c r="E99" s="200" t="s">
        <v>131</v>
      </c>
      <c r="F99" s="54"/>
      <c r="G99" s="55"/>
    </row>
    <row r="100" spans="2:7" ht="11.25" customHeight="1" x14ac:dyDescent="0.25">
      <c r="B100" s="98" t="s">
        <v>132</v>
      </c>
      <c r="C100" s="99">
        <v>20000</v>
      </c>
      <c r="D100" s="99">
        <v>30000</v>
      </c>
      <c r="E100" s="100">
        <v>40000</v>
      </c>
      <c r="F100" s="93"/>
      <c r="G100" s="56"/>
    </row>
    <row r="101" spans="2:7" ht="11.25" customHeight="1" thickBot="1" x14ac:dyDescent="0.3">
      <c r="B101" s="79" t="s">
        <v>133</v>
      </c>
      <c r="C101" s="208">
        <f>(G74/C100)</f>
        <v>285.08077500000002</v>
      </c>
      <c r="D101" s="208">
        <f>(G74/D100)</f>
        <v>190.05385000000001</v>
      </c>
      <c r="E101" s="209">
        <f>(G74/E100)</f>
        <v>142.54038750000001</v>
      </c>
      <c r="F101" s="93"/>
      <c r="G101" s="56"/>
    </row>
    <row r="102" spans="2:7" ht="11.25" customHeight="1" x14ac:dyDescent="0.25">
      <c r="B102" s="84" t="s">
        <v>134</v>
      </c>
      <c r="C102" s="57"/>
      <c r="D102" s="57"/>
      <c r="E102" s="57"/>
      <c r="F102" s="57"/>
      <c r="G102" s="57"/>
    </row>
  </sheetData>
  <mergeCells count="7">
    <mergeCell ref="B17:G17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zoomScale="120" zoomScaleNormal="120" workbookViewId="0">
      <selection activeCell="I22" sqref="I2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9.28515625" style="1" customWidth="1"/>
    <col min="3" max="3" width="11.85546875" style="1" customWidth="1"/>
    <col min="4" max="4" width="10.28515625" style="1" customWidth="1"/>
    <col min="5" max="5" width="18.28515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1"/>
      <c r="C8" s="3"/>
      <c r="D8" s="2"/>
      <c r="E8" s="3"/>
      <c r="F8" s="3"/>
      <c r="G8" s="3"/>
    </row>
    <row r="9" spans="1:7" ht="12" customHeight="1" x14ac:dyDescent="0.25">
      <c r="A9" s="58"/>
      <c r="B9" s="113" t="s">
        <v>0</v>
      </c>
      <c r="C9" s="106" t="s">
        <v>1</v>
      </c>
      <c r="D9" s="5"/>
      <c r="E9" s="238" t="s">
        <v>2</v>
      </c>
      <c r="F9" s="239"/>
      <c r="G9" s="6">
        <v>25000</v>
      </c>
    </row>
    <row r="10" spans="1:7" ht="15" x14ac:dyDescent="0.25">
      <c r="A10" s="58"/>
      <c r="B10" s="114" t="s">
        <v>3</v>
      </c>
      <c r="C10" s="107" t="s">
        <v>135</v>
      </c>
      <c r="D10" s="7"/>
      <c r="E10" s="234" t="s">
        <v>5</v>
      </c>
      <c r="F10" s="235"/>
      <c r="G10" s="8" t="s">
        <v>136</v>
      </c>
    </row>
    <row r="11" spans="1:7" ht="15" x14ac:dyDescent="0.25">
      <c r="A11" s="58"/>
      <c r="B11" s="114" t="s">
        <v>7</v>
      </c>
      <c r="C11" s="108" t="s">
        <v>137</v>
      </c>
      <c r="D11" s="7"/>
      <c r="E11" s="234" t="s">
        <v>9</v>
      </c>
      <c r="F11" s="235"/>
      <c r="G11" s="9">
        <v>450</v>
      </c>
    </row>
    <row r="12" spans="1:7" ht="15" x14ac:dyDescent="0.25">
      <c r="A12" s="58"/>
      <c r="B12" s="114" t="s">
        <v>10</v>
      </c>
      <c r="C12" s="109" t="s">
        <v>11</v>
      </c>
      <c r="D12" s="7"/>
      <c r="E12" s="198" t="s">
        <v>12</v>
      </c>
      <c r="F12" s="199"/>
      <c r="G12" s="11">
        <f>(G9*G11)</f>
        <v>11250000</v>
      </c>
    </row>
    <row r="13" spans="1:7" ht="15" x14ac:dyDescent="0.25">
      <c r="A13" s="58"/>
      <c r="B13" s="114" t="s">
        <v>13</v>
      </c>
      <c r="C13" s="108" t="s">
        <v>14</v>
      </c>
      <c r="D13" s="7"/>
      <c r="E13" s="234" t="s">
        <v>15</v>
      </c>
      <c r="F13" s="235"/>
      <c r="G13" s="8" t="s">
        <v>138</v>
      </c>
    </row>
    <row r="14" spans="1:7" ht="15" x14ac:dyDescent="0.25">
      <c r="A14" s="58"/>
      <c r="B14" s="114" t="s">
        <v>17</v>
      </c>
      <c r="C14" s="108" t="s">
        <v>18</v>
      </c>
      <c r="D14" s="7"/>
      <c r="E14" s="234" t="s">
        <v>19</v>
      </c>
      <c r="F14" s="235"/>
      <c r="G14" s="8" t="s">
        <v>20</v>
      </c>
    </row>
    <row r="15" spans="1:7" ht="15" x14ac:dyDescent="0.25">
      <c r="A15" s="58"/>
      <c r="B15" s="114" t="s">
        <v>21</v>
      </c>
      <c r="C15" s="110">
        <v>44228</v>
      </c>
      <c r="D15" s="7"/>
      <c r="E15" s="236" t="s">
        <v>22</v>
      </c>
      <c r="F15" s="237"/>
      <c r="G15" s="10" t="s">
        <v>139</v>
      </c>
    </row>
    <row r="16" spans="1:7" ht="12" customHeight="1" x14ac:dyDescent="0.25">
      <c r="A16" s="2"/>
      <c r="B16" s="112"/>
      <c r="C16" s="12"/>
      <c r="D16" s="13"/>
      <c r="E16" s="14"/>
      <c r="F16" s="14"/>
      <c r="G16" s="15"/>
    </row>
    <row r="17" spans="1:7" ht="12" customHeight="1" x14ac:dyDescent="0.25">
      <c r="A17" s="16"/>
      <c r="B17" s="228" t="s">
        <v>24</v>
      </c>
      <c r="C17" s="229"/>
      <c r="D17" s="229"/>
      <c r="E17" s="229"/>
      <c r="F17" s="229"/>
      <c r="G17" s="229"/>
    </row>
    <row r="18" spans="1:7" ht="12" customHeight="1" x14ac:dyDescent="0.25">
      <c r="A18" s="2"/>
      <c r="B18" s="17"/>
      <c r="C18" s="18"/>
      <c r="D18" s="18"/>
      <c r="E18" s="18"/>
      <c r="F18" s="19"/>
      <c r="G18" s="19"/>
    </row>
    <row r="19" spans="1:7" ht="12" customHeight="1" x14ac:dyDescent="0.25">
      <c r="A19" s="4"/>
      <c r="B19" s="20" t="s">
        <v>25</v>
      </c>
      <c r="C19" s="21"/>
      <c r="D19" s="22"/>
      <c r="E19" s="22"/>
      <c r="F19" s="22"/>
      <c r="G19" s="22"/>
    </row>
    <row r="20" spans="1:7" ht="24" customHeight="1" x14ac:dyDescent="0.25">
      <c r="A20" s="16"/>
      <c r="B20" s="23" t="s">
        <v>26</v>
      </c>
      <c r="C20" s="23" t="s">
        <v>27</v>
      </c>
      <c r="D20" s="23" t="s">
        <v>28</v>
      </c>
      <c r="E20" s="23" t="s">
        <v>29</v>
      </c>
      <c r="F20" s="23" t="s">
        <v>30</v>
      </c>
      <c r="G20" s="23" t="s">
        <v>31</v>
      </c>
    </row>
    <row r="21" spans="1:7" ht="15" x14ac:dyDescent="0.25">
      <c r="A21" s="4"/>
      <c r="B21" s="210" t="s">
        <v>42</v>
      </c>
      <c r="C21" s="211" t="s">
        <v>33</v>
      </c>
      <c r="D21" s="214">
        <v>1333</v>
      </c>
      <c r="E21" s="212" t="s">
        <v>43</v>
      </c>
      <c r="F21" s="213">
        <v>100</v>
      </c>
      <c r="G21" s="213">
        <f t="shared" ref="G21" si="0">F21*D21</f>
        <v>133300</v>
      </c>
    </row>
    <row r="22" spans="1:7" ht="15" x14ac:dyDescent="0.25">
      <c r="A22" s="16"/>
      <c r="B22" s="210" t="s">
        <v>52</v>
      </c>
      <c r="C22" s="211" t="s">
        <v>33</v>
      </c>
      <c r="D22" s="211">
        <v>18</v>
      </c>
      <c r="E22" s="212" t="s">
        <v>54</v>
      </c>
      <c r="F22" s="213">
        <v>20000</v>
      </c>
      <c r="G22" s="213">
        <f t="shared" ref="G22:G24" si="1">F22*D22</f>
        <v>360000</v>
      </c>
    </row>
    <row r="23" spans="1:7" ht="15" x14ac:dyDescent="0.25">
      <c r="A23" s="16"/>
      <c r="B23" s="210" t="s">
        <v>57</v>
      </c>
      <c r="C23" s="211" t="s">
        <v>33</v>
      </c>
      <c r="D23" s="211">
        <v>10</v>
      </c>
      <c r="E23" s="212" t="s">
        <v>59</v>
      </c>
      <c r="F23" s="213">
        <v>20000</v>
      </c>
      <c r="G23" s="213">
        <f t="shared" si="1"/>
        <v>200000</v>
      </c>
    </row>
    <row r="24" spans="1:7" ht="15" x14ac:dyDescent="0.25">
      <c r="A24" s="58"/>
      <c r="B24" s="210" t="s">
        <v>60</v>
      </c>
      <c r="C24" s="211" t="s">
        <v>33</v>
      </c>
      <c r="D24" s="211">
        <v>5</v>
      </c>
      <c r="E24" s="212" t="s">
        <v>45</v>
      </c>
      <c r="F24" s="213">
        <v>20000</v>
      </c>
      <c r="G24" s="213">
        <f t="shared" si="1"/>
        <v>100000</v>
      </c>
    </row>
    <row r="25" spans="1:7" ht="13.5" customHeight="1" x14ac:dyDescent="0.25">
      <c r="A25" s="58"/>
      <c r="B25" s="24" t="s">
        <v>61</v>
      </c>
      <c r="C25" s="25"/>
      <c r="D25" s="25"/>
      <c r="E25" s="25"/>
      <c r="F25" s="26"/>
      <c r="G25" s="27">
        <f>SUM(G21:G24)</f>
        <v>793300</v>
      </c>
    </row>
    <row r="26" spans="1:7" ht="12.75" customHeight="1" x14ac:dyDescent="0.25">
      <c r="A26" s="58"/>
    </row>
    <row r="27" spans="1:7" ht="12" customHeight="1" x14ac:dyDescent="0.25">
      <c r="A27" s="58"/>
      <c r="B27" s="145" t="s">
        <v>62</v>
      </c>
      <c r="C27" s="150"/>
      <c r="D27" s="151"/>
      <c r="E27" s="151"/>
      <c r="F27" s="152"/>
      <c r="G27" s="152"/>
    </row>
    <row r="28" spans="1:7" ht="12" customHeight="1" x14ac:dyDescent="0.25">
      <c r="A28" s="162"/>
      <c r="B28" s="155" t="s">
        <v>26</v>
      </c>
      <c r="C28" s="149" t="s">
        <v>27</v>
      </c>
      <c r="D28" s="149" t="s">
        <v>28</v>
      </c>
      <c r="E28" s="155" t="s">
        <v>29</v>
      </c>
      <c r="F28" s="149" t="s">
        <v>30</v>
      </c>
      <c r="G28" s="155" t="s">
        <v>31</v>
      </c>
    </row>
    <row r="29" spans="1:7" ht="9.75" customHeight="1" x14ac:dyDescent="0.25">
      <c r="A29" s="131"/>
      <c r="B29" s="156"/>
      <c r="C29" s="157"/>
      <c r="D29" s="157"/>
      <c r="E29" s="157"/>
      <c r="F29" s="156"/>
      <c r="G29" s="156"/>
    </row>
    <row r="30" spans="1:7" ht="10.5" customHeight="1" x14ac:dyDescent="0.25">
      <c r="A30" s="16"/>
      <c r="B30" s="158" t="s">
        <v>63</v>
      </c>
      <c r="C30" s="159"/>
      <c r="D30" s="159"/>
      <c r="E30" s="159"/>
      <c r="F30" s="160"/>
      <c r="G30" s="160"/>
    </row>
    <row r="31" spans="1:7" ht="12.75" customHeight="1" x14ac:dyDescent="0.25">
      <c r="A31" s="16"/>
      <c r="B31" s="163"/>
      <c r="C31" s="153"/>
      <c r="D31" s="153"/>
      <c r="E31" s="153"/>
      <c r="F31" s="154"/>
      <c r="G31" s="154"/>
    </row>
    <row r="32" spans="1:7" ht="12.75" customHeight="1" x14ac:dyDescent="0.25">
      <c r="A32" s="16"/>
      <c r="B32" s="161" t="s">
        <v>64</v>
      </c>
      <c r="C32" s="126"/>
      <c r="D32" s="29"/>
      <c r="E32" s="29"/>
      <c r="F32" s="30"/>
      <c r="G32" s="30"/>
    </row>
    <row r="33" spans="1:11" ht="25.5" customHeight="1" x14ac:dyDescent="0.25">
      <c r="A33" s="16"/>
      <c r="B33" s="124" t="s">
        <v>26</v>
      </c>
      <c r="C33" s="39" t="s">
        <v>27</v>
      </c>
      <c r="D33" s="39" t="s">
        <v>28</v>
      </c>
      <c r="E33" s="39" t="s">
        <v>29</v>
      </c>
      <c r="F33" s="40" t="s">
        <v>30</v>
      </c>
      <c r="G33" s="39" t="s">
        <v>31</v>
      </c>
    </row>
    <row r="34" spans="1:11" ht="12.75" customHeight="1" x14ac:dyDescent="0.25">
      <c r="A34" s="58"/>
      <c r="B34" s="210" t="s">
        <v>65</v>
      </c>
      <c r="C34" s="211" t="s">
        <v>66</v>
      </c>
      <c r="D34" s="215">
        <v>0.18</v>
      </c>
      <c r="E34" s="212" t="s">
        <v>40</v>
      </c>
      <c r="F34" s="216">
        <v>146500</v>
      </c>
      <c r="G34" s="213">
        <f t="shared" ref="G34:G38" si="2">F34*D34</f>
        <v>26370</v>
      </c>
    </row>
    <row r="35" spans="1:11" ht="12.75" customHeight="1" x14ac:dyDescent="0.25">
      <c r="A35" s="58"/>
      <c r="B35" s="210" t="s">
        <v>67</v>
      </c>
      <c r="C35" s="211" t="s">
        <v>66</v>
      </c>
      <c r="D35" s="215">
        <v>0.41</v>
      </c>
      <c r="E35" s="212" t="s">
        <v>68</v>
      </c>
      <c r="F35" s="213">
        <v>146500</v>
      </c>
      <c r="G35" s="213">
        <f t="shared" si="2"/>
        <v>60065</v>
      </c>
    </row>
    <row r="36" spans="1:11" ht="12" customHeight="1" x14ac:dyDescent="0.25">
      <c r="A36" s="58"/>
      <c r="B36" s="210" t="s">
        <v>69</v>
      </c>
      <c r="C36" s="211" t="s">
        <v>66</v>
      </c>
      <c r="D36" s="215">
        <v>2.46</v>
      </c>
      <c r="E36" s="212" t="s">
        <v>70</v>
      </c>
      <c r="F36" s="213">
        <v>146500</v>
      </c>
      <c r="G36" s="213">
        <f t="shared" si="2"/>
        <v>360390</v>
      </c>
    </row>
    <row r="37" spans="1:11" ht="12" customHeight="1" x14ac:dyDescent="0.25">
      <c r="A37" s="58"/>
      <c r="B37" s="210" t="s">
        <v>71</v>
      </c>
      <c r="C37" s="211" t="s">
        <v>66</v>
      </c>
      <c r="D37" s="215">
        <v>0.02</v>
      </c>
      <c r="E37" s="212" t="s">
        <v>72</v>
      </c>
      <c r="F37" s="213">
        <v>146500</v>
      </c>
      <c r="G37" s="213">
        <f t="shared" si="2"/>
        <v>2930</v>
      </c>
    </row>
    <row r="38" spans="1:11" ht="13.5" customHeight="1" x14ac:dyDescent="0.25">
      <c r="A38" s="4"/>
      <c r="B38" s="210" t="s">
        <v>73</v>
      </c>
      <c r="C38" s="211" t="s">
        <v>66</v>
      </c>
      <c r="D38" s="215">
        <v>0.11</v>
      </c>
      <c r="E38" s="212" t="s">
        <v>72</v>
      </c>
      <c r="F38" s="213">
        <v>146500</v>
      </c>
      <c r="G38" s="213">
        <f t="shared" si="2"/>
        <v>16115</v>
      </c>
      <c r="K38" s="102"/>
    </row>
    <row r="39" spans="1:11" ht="12.75" customHeight="1" x14ac:dyDescent="0.25">
      <c r="A39" s="16"/>
      <c r="B39" s="164" t="s">
        <v>77</v>
      </c>
      <c r="C39" s="165"/>
      <c r="D39" s="165"/>
      <c r="E39" s="165"/>
      <c r="F39" s="166"/>
      <c r="G39" s="167">
        <f>SUM(G34:G38)</f>
        <v>465870</v>
      </c>
    </row>
    <row r="40" spans="1:11" ht="12.75" customHeight="1" x14ac:dyDescent="0.25">
      <c r="A40" s="58"/>
    </row>
    <row r="41" spans="1:11" ht="12.75" customHeight="1" x14ac:dyDescent="0.25">
      <c r="A41" s="140"/>
      <c r="B41" s="145" t="s">
        <v>78</v>
      </c>
      <c r="C41" s="146"/>
      <c r="D41" s="147"/>
      <c r="E41" s="147"/>
      <c r="F41" s="148"/>
      <c r="G41" s="148"/>
    </row>
    <row r="42" spans="1:11" ht="22.5" customHeight="1" x14ac:dyDescent="0.25">
      <c r="A42" s="58"/>
      <c r="B42" s="149" t="s">
        <v>79</v>
      </c>
      <c r="C42" s="149" t="s">
        <v>80</v>
      </c>
      <c r="D42" s="149" t="s">
        <v>81</v>
      </c>
      <c r="E42" s="149" t="s">
        <v>29</v>
      </c>
      <c r="F42" s="149" t="s">
        <v>30</v>
      </c>
      <c r="G42" s="149" t="s">
        <v>31</v>
      </c>
    </row>
    <row r="43" spans="1:11" ht="15" x14ac:dyDescent="0.25">
      <c r="A43" s="58"/>
      <c r="B43" s="217" t="s">
        <v>82</v>
      </c>
      <c r="C43" s="211" t="s">
        <v>83</v>
      </c>
      <c r="D43" s="218">
        <v>300</v>
      </c>
      <c r="E43" s="211" t="s">
        <v>84</v>
      </c>
      <c r="F43" s="219">
        <v>400</v>
      </c>
      <c r="G43" s="219">
        <f>D43*F43</f>
        <v>120000</v>
      </c>
    </row>
    <row r="44" spans="1:11" ht="15" x14ac:dyDescent="0.25">
      <c r="A44" s="16"/>
      <c r="B44" s="217" t="s">
        <v>85</v>
      </c>
      <c r="C44" s="211" t="s">
        <v>83</v>
      </c>
      <c r="D44" s="218">
        <v>200</v>
      </c>
      <c r="E44" s="211" t="s">
        <v>86</v>
      </c>
      <c r="F44" s="219">
        <v>450</v>
      </c>
      <c r="G44" s="219">
        <f>D44*F44</f>
        <v>90000</v>
      </c>
    </row>
    <row r="45" spans="1:11" ht="15" x14ac:dyDescent="0.25">
      <c r="A45" s="16"/>
      <c r="B45" s="217" t="s">
        <v>87</v>
      </c>
      <c r="C45" s="211" t="s">
        <v>83</v>
      </c>
      <c r="D45" s="218">
        <v>200</v>
      </c>
      <c r="E45" s="211" t="s">
        <v>88</v>
      </c>
      <c r="F45" s="219">
        <v>600</v>
      </c>
      <c r="G45" s="219">
        <f>D45*F45</f>
        <v>120000</v>
      </c>
    </row>
    <row r="46" spans="1:11" ht="15" x14ac:dyDescent="0.25">
      <c r="A46" s="58"/>
      <c r="B46" s="217" t="s">
        <v>89</v>
      </c>
      <c r="C46" s="220" t="s">
        <v>58</v>
      </c>
      <c r="D46" s="220">
        <v>1</v>
      </c>
      <c r="E46" s="220" t="s">
        <v>90</v>
      </c>
      <c r="F46" s="221">
        <v>1300000</v>
      </c>
      <c r="G46" s="219">
        <f>D46*F46</f>
        <v>1300000</v>
      </c>
    </row>
    <row r="47" spans="1:11" ht="12" customHeight="1" x14ac:dyDescent="0.25">
      <c r="A47" s="2"/>
      <c r="B47" s="141" t="s">
        <v>140</v>
      </c>
      <c r="C47" s="142"/>
      <c r="D47" s="142"/>
      <c r="E47" s="142"/>
      <c r="F47" s="143"/>
      <c r="G47" s="144">
        <f>SUM(G43:G46)</f>
        <v>1630000</v>
      </c>
    </row>
    <row r="48" spans="1:11" ht="12" customHeight="1" x14ac:dyDescent="0.25">
      <c r="A48" s="4"/>
    </row>
    <row r="49" spans="1:7" ht="15" customHeight="1" x14ac:dyDescent="0.25">
      <c r="A49" s="4"/>
      <c r="B49" s="145" t="s">
        <v>94</v>
      </c>
      <c r="C49" s="146"/>
      <c r="D49" s="147"/>
      <c r="E49" s="147"/>
      <c r="F49" s="148"/>
      <c r="G49" s="148"/>
    </row>
    <row r="50" spans="1:7" ht="21" customHeight="1" x14ac:dyDescent="0.25">
      <c r="A50" s="16"/>
      <c r="B50" s="155" t="s">
        <v>95</v>
      </c>
      <c r="C50" s="149" t="s">
        <v>80</v>
      </c>
      <c r="D50" s="149" t="s">
        <v>81</v>
      </c>
      <c r="E50" s="155" t="s">
        <v>29</v>
      </c>
      <c r="F50" s="149" t="s">
        <v>30</v>
      </c>
      <c r="G50" s="155" t="s">
        <v>31</v>
      </c>
    </row>
    <row r="51" spans="1:7" ht="21" customHeight="1" x14ac:dyDescent="0.25">
      <c r="A51" s="58"/>
      <c r="B51" s="210" t="s">
        <v>35</v>
      </c>
      <c r="C51" s="211" t="s">
        <v>36</v>
      </c>
      <c r="D51" s="214">
        <v>1333</v>
      </c>
      <c r="E51" s="212" t="s">
        <v>37</v>
      </c>
      <c r="F51" s="213">
        <v>200</v>
      </c>
      <c r="G51" s="213">
        <f>D51*F51</f>
        <v>266600</v>
      </c>
    </row>
    <row r="52" spans="1:7" ht="21" customHeight="1" x14ac:dyDescent="0.25">
      <c r="A52" s="58"/>
      <c r="B52" s="210" t="s">
        <v>39</v>
      </c>
      <c r="C52" s="211" t="s">
        <v>36</v>
      </c>
      <c r="D52" s="214">
        <v>1333</v>
      </c>
      <c r="E52" s="212" t="s">
        <v>40</v>
      </c>
      <c r="F52" s="213">
        <v>100</v>
      </c>
      <c r="G52" s="213">
        <f t="shared" ref="G52:G55" si="3">F52*D52</f>
        <v>133300</v>
      </c>
    </row>
    <row r="53" spans="1:7" ht="21" customHeight="1" x14ac:dyDescent="0.25">
      <c r="A53" s="58"/>
      <c r="B53" s="210" t="s">
        <v>44</v>
      </c>
      <c r="C53" s="211" t="s">
        <v>36</v>
      </c>
      <c r="D53" s="214">
        <v>1333</v>
      </c>
      <c r="E53" s="212" t="s">
        <v>45</v>
      </c>
      <c r="F53" s="213">
        <v>120</v>
      </c>
      <c r="G53" s="213">
        <f t="shared" si="3"/>
        <v>159960</v>
      </c>
    </row>
    <row r="54" spans="1:7" ht="21" customHeight="1" x14ac:dyDescent="0.25">
      <c r="A54" s="58"/>
      <c r="B54" s="210" t="s">
        <v>49</v>
      </c>
      <c r="C54" s="211" t="s">
        <v>36</v>
      </c>
      <c r="D54" s="214">
        <v>1333</v>
      </c>
      <c r="E54" s="212" t="s">
        <v>50</v>
      </c>
      <c r="F54" s="213">
        <v>600</v>
      </c>
      <c r="G54" s="213">
        <f t="shared" si="3"/>
        <v>799800</v>
      </c>
    </row>
    <row r="55" spans="1:7" ht="21" customHeight="1" x14ac:dyDescent="0.25">
      <c r="A55" s="58"/>
      <c r="B55" s="210" t="s">
        <v>55</v>
      </c>
      <c r="C55" s="211" t="s">
        <v>56</v>
      </c>
      <c r="D55" s="211">
        <v>3500</v>
      </c>
      <c r="E55" s="212" t="s">
        <v>6</v>
      </c>
      <c r="F55" s="213">
        <v>300</v>
      </c>
      <c r="G55" s="213">
        <f t="shared" si="3"/>
        <v>1050000</v>
      </c>
    </row>
    <row r="56" spans="1:7" ht="13.5" customHeight="1" x14ac:dyDescent="0.25">
      <c r="A56" s="4"/>
      <c r="B56" s="240" t="s">
        <v>96</v>
      </c>
      <c r="C56" s="241" t="s">
        <v>97</v>
      </c>
      <c r="D56" s="242">
        <v>1</v>
      </c>
      <c r="E56" s="241" t="s">
        <v>98</v>
      </c>
      <c r="F56" s="243">
        <v>90000</v>
      </c>
      <c r="G56" s="243">
        <f>D56*F56</f>
        <v>90000</v>
      </c>
    </row>
    <row r="57" spans="1:7" ht="12" customHeight="1" x14ac:dyDescent="0.25">
      <c r="A57" s="58"/>
      <c r="B57" s="222" t="s">
        <v>99</v>
      </c>
      <c r="C57" s="223" t="s">
        <v>100</v>
      </c>
      <c r="D57" s="224">
        <v>1</v>
      </c>
      <c r="E57" s="223" t="s">
        <v>101</v>
      </c>
      <c r="F57" s="225">
        <v>50000</v>
      </c>
      <c r="G57" s="225">
        <f>D57*F57</f>
        <v>50000</v>
      </c>
    </row>
    <row r="58" spans="1:7" ht="12" customHeight="1" x14ac:dyDescent="0.25">
      <c r="A58" s="58"/>
      <c r="B58" s="222" t="s">
        <v>102</v>
      </c>
      <c r="C58" s="223" t="s">
        <v>100</v>
      </c>
      <c r="D58" s="224">
        <v>1</v>
      </c>
      <c r="E58" s="223" t="s">
        <v>98</v>
      </c>
      <c r="F58" s="225">
        <v>60000</v>
      </c>
      <c r="G58" s="225">
        <f>D58*F58</f>
        <v>60000</v>
      </c>
    </row>
    <row r="59" spans="1:7" ht="12" customHeight="1" x14ac:dyDescent="0.25">
      <c r="A59" s="58"/>
      <c r="B59" s="222" t="s">
        <v>103</v>
      </c>
      <c r="C59" s="223" t="s">
        <v>104</v>
      </c>
      <c r="D59" s="224">
        <v>5</v>
      </c>
      <c r="E59" s="223" t="s">
        <v>105</v>
      </c>
      <c r="F59" s="225">
        <v>40000</v>
      </c>
      <c r="G59" s="225">
        <f>D59*F59</f>
        <v>200000</v>
      </c>
    </row>
    <row r="60" spans="1:7" ht="12" customHeight="1" x14ac:dyDescent="0.25">
      <c r="A60" s="58"/>
      <c r="B60" s="141" t="s">
        <v>93</v>
      </c>
      <c r="C60" s="142"/>
      <c r="D60" s="142"/>
      <c r="E60" s="142"/>
      <c r="F60" s="143"/>
      <c r="G60" s="144">
        <f>SUM(G51:G59)</f>
        <v>2809660</v>
      </c>
    </row>
    <row r="61" spans="1:7" ht="12" customHeight="1" x14ac:dyDescent="0.25">
      <c r="A61" s="58"/>
    </row>
    <row r="62" spans="1:7" ht="12" customHeight="1" x14ac:dyDescent="0.25">
      <c r="A62" s="58"/>
      <c r="B62" s="63" t="s">
        <v>106</v>
      </c>
      <c r="C62" s="64"/>
      <c r="D62" s="64"/>
      <c r="E62" s="64"/>
      <c r="F62" s="64"/>
      <c r="G62" s="65">
        <f>G25+G39+G47+G60</f>
        <v>5698830</v>
      </c>
    </row>
    <row r="63" spans="1:7" ht="12.75" customHeight="1" x14ac:dyDescent="0.25">
      <c r="A63" s="58"/>
      <c r="B63" s="66" t="s">
        <v>107</v>
      </c>
      <c r="C63" s="46"/>
      <c r="D63" s="46"/>
      <c r="E63" s="46"/>
      <c r="F63" s="46"/>
      <c r="G63" s="67">
        <f>G62*0.05</f>
        <v>284941.5</v>
      </c>
    </row>
    <row r="64" spans="1:7" ht="12" customHeight="1" x14ac:dyDescent="0.25">
      <c r="A64" s="58"/>
      <c r="B64" s="68" t="s">
        <v>108</v>
      </c>
      <c r="C64" s="45"/>
      <c r="D64" s="45"/>
      <c r="E64" s="45"/>
      <c r="F64" s="45"/>
      <c r="G64" s="69">
        <f>G63+G62</f>
        <v>5983771.5</v>
      </c>
    </row>
    <row r="65" spans="1:7" ht="12" customHeight="1" x14ac:dyDescent="0.25">
      <c r="A65" s="58"/>
      <c r="B65" s="66" t="s">
        <v>109</v>
      </c>
      <c r="C65" s="46"/>
      <c r="D65" s="46"/>
      <c r="E65" s="46"/>
      <c r="F65" s="46"/>
      <c r="G65" s="67">
        <f>G12</f>
        <v>11250000</v>
      </c>
    </row>
    <row r="66" spans="1:7" ht="12" customHeight="1" x14ac:dyDescent="0.25">
      <c r="A66" s="58"/>
      <c r="B66" s="70" t="s">
        <v>110</v>
      </c>
      <c r="C66" s="71"/>
      <c r="D66" s="71"/>
      <c r="E66" s="71"/>
      <c r="F66" s="71"/>
      <c r="G66" s="72">
        <f>G65-G64</f>
        <v>5266228.5</v>
      </c>
    </row>
    <row r="67" spans="1:7" ht="12" customHeight="1" x14ac:dyDescent="0.25">
      <c r="A67" s="58"/>
      <c r="B67" s="59" t="s">
        <v>111</v>
      </c>
      <c r="C67" s="60"/>
      <c r="D67" s="60"/>
      <c r="E67" s="60"/>
      <c r="F67" s="60"/>
      <c r="G67" s="55"/>
    </row>
    <row r="68" spans="1:7" ht="12" customHeight="1" thickBot="1" x14ac:dyDescent="0.3">
      <c r="A68" s="58"/>
      <c r="B68" s="73"/>
      <c r="C68" s="60"/>
      <c r="D68" s="60"/>
      <c r="E68" s="60"/>
      <c r="F68" s="60"/>
      <c r="G68" s="55"/>
    </row>
    <row r="69" spans="1:7" ht="12" customHeight="1" x14ac:dyDescent="0.25">
      <c r="A69" s="58"/>
      <c r="B69" s="85" t="s">
        <v>112</v>
      </c>
      <c r="C69" s="86"/>
      <c r="D69" s="86"/>
      <c r="E69" s="86"/>
      <c r="F69" s="87"/>
      <c r="G69" s="55"/>
    </row>
    <row r="70" spans="1:7" ht="12.75" customHeight="1" x14ac:dyDescent="0.25">
      <c r="A70" s="58"/>
      <c r="B70" s="88" t="s">
        <v>113</v>
      </c>
      <c r="C70" s="57"/>
      <c r="D70" s="57"/>
      <c r="E70" s="57"/>
      <c r="F70" s="89"/>
      <c r="G70" s="55"/>
    </row>
    <row r="71" spans="1:7" ht="12.75" customHeight="1" x14ac:dyDescent="0.25">
      <c r="A71" s="58"/>
      <c r="B71" s="88" t="s">
        <v>114</v>
      </c>
      <c r="C71" s="57"/>
      <c r="D71" s="57"/>
      <c r="E71" s="57"/>
      <c r="F71" s="89"/>
      <c r="G71" s="55"/>
    </row>
    <row r="72" spans="1:7" ht="15" customHeight="1" x14ac:dyDescent="0.25">
      <c r="A72" s="58"/>
      <c r="B72" s="88" t="s">
        <v>115</v>
      </c>
      <c r="C72" s="57"/>
      <c r="D72" s="57"/>
      <c r="E72" s="57"/>
      <c r="F72" s="89"/>
      <c r="G72" s="55"/>
    </row>
    <row r="73" spans="1:7" ht="12" customHeight="1" x14ac:dyDescent="0.25">
      <c r="A73" s="58"/>
      <c r="B73" s="88" t="s">
        <v>116</v>
      </c>
      <c r="C73" s="57"/>
      <c r="D73" s="57"/>
      <c r="E73" s="57"/>
      <c r="F73" s="89"/>
      <c r="G73" s="55"/>
    </row>
    <row r="74" spans="1:7" ht="12" customHeight="1" x14ac:dyDescent="0.25">
      <c r="A74" s="58"/>
      <c r="B74" s="88" t="s">
        <v>117</v>
      </c>
      <c r="C74" s="57"/>
      <c r="D74" s="57"/>
      <c r="E74" s="57"/>
      <c r="F74" s="89"/>
      <c r="G74" s="55"/>
    </row>
    <row r="75" spans="1:7" ht="12" customHeight="1" thickBot="1" x14ac:dyDescent="0.3">
      <c r="A75" s="58"/>
      <c r="B75" s="90" t="s">
        <v>118</v>
      </c>
      <c r="C75" s="91"/>
      <c r="D75" s="91"/>
      <c r="E75" s="91"/>
      <c r="F75" s="92"/>
      <c r="G75" s="55"/>
    </row>
    <row r="76" spans="1:7" ht="12" customHeight="1" x14ac:dyDescent="0.25">
      <c r="A76" s="58"/>
      <c r="B76" s="83"/>
      <c r="C76" s="57"/>
      <c r="D76" s="57"/>
      <c r="E76" s="57"/>
      <c r="F76" s="57"/>
      <c r="G76" s="55"/>
    </row>
    <row r="77" spans="1:7" ht="12" customHeight="1" thickBot="1" x14ac:dyDescent="0.3">
      <c r="A77" s="58"/>
      <c r="B77" s="103" t="s">
        <v>119</v>
      </c>
      <c r="C77" s="104"/>
      <c r="D77" s="82"/>
      <c r="E77" s="48"/>
      <c r="F77" s="48"/>
      <c r="G77" s="55"/>
    </row>
    <row r="78" spans="1:7" ht="12" customHeight="1" x14ac:dyDescent="0.25">
      <c r="A78" s="58"/>
      <c r="B78" s="75" t="s">
        <v>95</v>
      </c>
      <c r="C78" s="49" t="s">
        <v>120</v>
      </c>
      <c r="D78" s="76" t="s">
        <v>121</v>
      </c>
      <c r="E78" s="48"/>
      <c r="F78" s="48"/>
      <c r="G78" s="55"/>
    </row>
    <row r="79" spans="1:7" ht="12" customHeight="1" x14ac:dyDescent="0.25">
      <c r="A79" s="58"/>
      <c r="B79" s="77" t="s">
        <v>122</v>
      </c>
      <c r="C79" s="50">
        <f>G25</f>
        <v>793300</v>
      </c>
      <c r="D79" s="78">
        <f>(C79/C85)</f>
        <v>0.13257524957294911</v>
      </c>
      <c r="E79" s="48"/>
      <c r="F79" s="48"/>
      <c r="G79" s="55"/>
    </row>
    <row r="80" spans="1:7" ht="12.75" customHeight="1" x14ac:dyDescent="0.25">
      <c r="A80" s="58"/>
      <c r="B80" s="77" t="s">
        <v>123</v>
      </c>
      <c r="C80" s="51">
        <v>0</v>
      </c>
      <c r="D80" s="78">
        <v>0</v>
      </c>
      <c r="E80" s="48"/>
      <c r="F80" s="48"/>
      <c r="G80" s="55"/>
    </row>
    <row r="81" spans="1:7" ht="12" customHeight="1" x14ac:dyDescent="0.25">
      <c r="A81" s="58"/>
      <c r="B81" s="77" t="s">
        <v>124</v>
      </c>
      <c r="C81" s="50">
        <f>G39</f>
        <v>465870</v>
      </c>
      <c r="D81" s="78">
        <f>(C81/C85)</f>
        <v>7.785557987967956E-2</v>
      </c>
      <c r="E81" s="48"/>
      <c r="F81" s="48"/>
      <c r="G81" s="55"/>
    </row>
    <row r="82" spans="1:7" ht="12.75" customHeight="1" x14ac:dyDescent="0.25">
      <c r="A82" s="58"/>
      <c r="B82" s="77" t="s">
        <v>79</v>
      </c>
      <c r="C82" s="50">
        <f>G47</f>
        <v>1630000</v>
      </c>
      <c r="D82" s="78">
        <f>(C82/C85)</f>
        <v>0.27240344989777771</v>
      </c>
      <c r="E82" s="48"/>
      <c r="F82" s="48"/>
      <c r="G82" s="55"/>
    </row>
    <row r="83" spans="1:7" ht="12" customHeight="1" x14ac:dyDescent="0.25">
      <c r="A83" s="47"/>
      <c r="B83" s="77" t="s">
        <v>125</v>
      </c>
      <c r="C83" s="52">
        <f>G60</f>
        <v>2809660</v>
      </c>
      <c r="D83" s="78">
        <f>(C83/C85)</f>
        <v>0.46954667303054604</v>
      </c>
      <c r="E83" s="54"/>
      <c r="F83" s="54"/>
      <c r="G83" s="55"/>
    </row>
    <row r="84" spans="1:7" ht="12" customHeight="1" x14ac:dyDescent="0.25">
      <c r="A84" s="58"/>
      <c r="B84" s="77" t="s">
        <v>126</v>
      </c>
      <c r="C84" s="52">
        <f>G63</f>
        <v>284941.5</v>
      </c>
      <c r="D84" s="78">
        <f>(C84/C85)</f>
        <v>4.7619047619047616E-2</v>
      </c>
      <c r="E84" s="54"/>
      <c r="F84" s="54"/>
      <c r="G84" s="55"/>
    </row>
    <row r="85" spans="1:7" ht="12.75" customHeight="1" thickBot="1" x14ac:dyDescent="0.3">
      <c r="A85" s="58"/>
      <c r="B85" s="79" t="s">
        <v>127</v>
      </c>
      <c r="C85" s="80">
        <f>SUM(C79:C84)</f>
        <v>5983771.5</v>
      </c>
      <c r="D85" s="81">
        <f>SUM(D79:D84)</f>
        <v>1</v>
      </c>
      <c r="E85" s="54"/>
      <c r="F85" s="54"/>
      <c r="G85" s="55"/>
    </row>
    <row r="86" spans="1:7" ht="15.6" customHeight="1" x14ac:dyDescent="0.25">
      <c r="A86" s="58"/>
      <c r="B86" s="73"/>
      <c r="C86" s="60"/>
      <c r="D86" s="60"/>
      <c r="E86" s="60"/>
      <c r="F86" s="60"/>
      <c r="G86" s="55"/>
    </row>
    <row r="87" spans="1:7" ht="11.25" customHeight="1" x14ac:dyDescent="0.25">
      <c r="B87" s="74"/>
      <c r="C87" s="60"/>
      <c r="D87" s="60"/>
      <c r="E87" s="60"/>
      <c r="F87" s="60"/>
      <c r="G87" s="55"/>
    </row>
    <row r="88" spans="1:7" ht="11.25" customHeight="1" thickBot="1" x14ac:dyDescent="0.3">
      <c r="B88" s="94"/>
      <c r="C88" s="95" t="s">
        <v>141</v>
      </c>
      <c r="D88" s="96"/>
      <c r="E88" s="97"/>
      <c r="F88" s="53"/>
      <c r="G88" s="55"/>
    </row>
    <row r="89" spans="1:7" ht="11.25" customHeight="1" x14ac:dyDescent="0.25">
      <c r="B89" s="200" t="s">
        <v>95</v>
      </c>
      <c r="C89" s="201" t="s">
        <v>129</v>
      </c>
      <c r="D89" s="200" t="s">
        <v>130</v>
      </c>
      <c r="E89" s="200" t="s">
        <v>131</v>
      </c>
      <c r="F89" s="54"/>
      <c r="G89" s="55"/>
    </row>
    <row r="90" spans="1:7" ht="11.25" customHeight="1" x14ac:dyDescent="0.25">
      <c r="B90" s="98" t="s">
        <v>132</v>
      </c>
      <c r="C90" s="226">
        <v>20000</v>
      </c>
      <c r="D90" s="226">
        <v>25000</v>
      </c>
      <c r="E90" s="227">
        <v>30000</v>
      </c>
      <c r="F90" s="93"/>
      <c r="G90" s="56"/>
    </row>
    <row r="91" spans="1:7" ht="11.25" customHeight="1" thickBot="1" x14ac:dyDescent="0.3">
      <c r="B91" s="79" t="s">
        <v>133</v>
      </c>
      <c r="C91" s="80">
        <f>(G64/C90)</f>
        <v>299.18857500000001</v>
      </c>
      <c r="D91" s="80">
        <f>(G64/D90)</f>
        <v>239.35086000000001</v>
      </c>
      <c r="E91" s="101">
        <f>(G64/E90)</f>
        <v>199.45904999999999</v>
      </c>
      <c r="F91" s="93"/>
      <c r="G91" s="56"/>
    </row>
    <row r="92" spans="1:7" ht="11.25" customHeight="1" x14ac:dyDescent="0.25">
      <c r="B92" s="84" t="s">
        <v>134</v>
      </c>
      <c r="C92" s="57"/>
      <c r="D92" s="57"/>
      <c r="E92" s="57"/>
      <c r="F92" s="57"/>
      <c r="G92" s="57"/>
    </row>
  </sheetData>
  <mergeCells count="7">
    <mergeCell ref="E9:F9"/>
    <mergeCell ref="E14:F14"/>
    <mergeCell ref="E15:F15"/>
    <mergeCell ref="B17:G17"/>
    <mergeCell ref="E13:F13"/>
    <mergeCell ref="E11:F11"/>
    <mergeCell ref="E10:F10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205431-1645-4AB5-9F28-B5AE4DAADEC4}">
  <ds:schemaRefs>
    <ds:schemaRef ds:uri="http://schemas.microsoft.com/sharepoint/v3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1030f0af-99cb-42f1-88fc-acec73331192"/>
    <ds:schemaRef ds:uri="c5dbce2d-49dc-4afe-a5b0-d7fb7a90116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AEE0B2C-D33D-4B97-9A49-1F1355261E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2CD1DD-D3CF-415C-B641-51BACB95EC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Red Globe </vt:lpstr>
      <vt:lpstr>Thompson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2021-04-06T14:29:07Z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