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onstitución\"/>
    </mc:Choice>
  </mc:AlternateContent>
  <bookViews>
    <workbookView xWindow="-105" yWindow="-105" windowWidth="19425" windowHeight="10425"/>
  </bookViews>
  <sheets>
    <sheet name="Viña SE" sheetId="1" r:id="rId1"/>
  </sheets>
  <calcPr calcId="162913"/>
</workbook>
</file>

<file path=xl/calcChain.xml><?xml version="1.0" encoding="utf-8"?>
<calcChain xmlns="http://schemas.openxmlformats.org/spreadsheetml/2006/main">
  <c r="G56" i="1" l="1"/>
  <c r="G33" i="1"/>
  <c r="C74" i="1" s="1"/>
  <c r="G28" i="1"/>
  <c r="C73" i="1" s="1"/>
  <c r="C76" i="1"/>
  <c r="G32" i="1"/>
  <c r="G27" i="1" l="1"/>
  <c r="G26" i="1"/>
  <c r="G25" i="1"/>
  <c r="G24" i="1"/>
  <c r="G22" i="1"/>
  <c r="G23" i="1"/>
  <c r="G48" i="1" l="1"/>
  <c r="G46" i="1"/>
  <c r="G44" i="1"/>
  <c r="G43" i="1"/>
  <c r="G37" i="1"/>
  <c r="G21" i="1"/>
  <c r="G12" i="1"/>
  <c r="G59" i="1" s="1"/>
  <c r="G49" i="1" l="1"/>
  <c r="G38" i="1"/>
  <c r="C75" i="1" s="1"/>
  <c r="G57" i="1" l="1"/>
  <c r="G58" i="1" l="1"/>
  <c r="D84" i="1" s="1"/>
  <c r="C78" i="1"/>
  <c r="C79" i="1" s="1"/>
  <c r="G60" i="1" l="1"/>
  <c r="D78" i="1"/>
  <c r="D76" i="1" l="1"/>
  <c r="E84" i="1"/>
  <c r="D73" i="1"/>
  <c r="D75" i="1"/>
  <c r="C84" i="1"/>
  <c r="D77" i="1"/>
  <c r="D79" i="1" l="1"/>
</calcChain>
</file>

<file path=xl/sharedStrings.xml><?xml version="1.0" encoding="utf-8"?>
<sst xmlns="http://schemas.openxmlformats.org/spreadsheetml/2006/main" count="137" uniqueCount="102">
  <si>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</si>
  <si>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</si>
  <si>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</si>
  <si>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</si>
  <si>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</si>
  <si>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</si>
  <si>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</si>
  <si>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</si>
  <si>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</si>
  <si>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</si>
  <si>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</si>
  <si>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</si>
  <si>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</si>
  <si>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</si>
  <si>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</si>
  <si>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</si>
  <si>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</si>
  <si>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</si>
  <si>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</si>
  <si>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</si>
  <si>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</si>
  <si>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</si>
  <si>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</si>
  <si>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</si>
  <si>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</si>
  <si>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</si>
  <si>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</si>
  <si>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</si>
  <si>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</si>
  <si>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</si>
  <si>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</si>
  <si>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</si>
  <si>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</si>
  <si>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</si>
  <si>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</si>
  <si>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</si>
  <si>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</si>
  <si>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</si>
  <si>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</si>
  <si>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</si>
  <si>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</si>
  <si>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</si>
  <si>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</si>
  <si>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</si>
  <si>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</si>
  <si>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</si>
  <si>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</si>
  <si>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</si>
  <si>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</si>
  <si>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</si>
  <si>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</si>
  <si>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</si>
  <si>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</si>
  <si>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</si>
  <si>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</si>
  <si>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</si>
  <si>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</si>
  <si>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</si>
  <si>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</si>
  <si>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</si>
  <si>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</si>
  <si>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AGROIND.VIT. REG.</t>
  </si>
  <si>
    <t>PODA</t>
  </si>
  <si>
    <t>AMARRADURA</t>
  </si>
  <si>
    <t>APLICACIÓN PESTICIDAS</t>
  </si>
  <si>
    <t>AGOSTO</t>
  </si>
  <si>
    <t>APLICACIÓN AGROQUIM.(2)</t>
  </si>
  <si>
    <t>APLICACIÓN FERTILIZANTES</t>
  </si>
  <si>
    <t>RETIRO SARMIENTO</t>
  </si>
  <si>
    <t>COSECHA</t>
  </si>
  <si>
    <t>MARZO-ABRIL</t>
  </si>
  <si>
    <t>ACARREOS INSUMOS</t>
  </si>
  <si>
    <t>UREA GRAN.</t>
  </si>
  <si>
    <t>MEZCLA NPK</t>
  </si>
  <si>
    <t>AGOSTO-SEPT.</t>
  </si>
  <si>
    <t>FUNGUICIDA</t>
  </si>
  <si>
    <t>KG</t>
  </si>
  <si>
    <t>ZERO</t>
  </si>
  <si>
    <t xml:space="preserve"> </t>
  </si>
  <si>
    <t>PAIS</t>
  </si>
  <si>
    <t>RENDIMIENTO (KG/Há.)</t>
  </si>
  <si>
    <t>PRECIO ESPERADO ($/KG)</t>
  </si>
  <si>
    <t>MEDIO</t>
  </si>
  <si>
    <t>DIC. 2020</t>
  </si>
  <si>
    <t>LLUVIAS-HELADAS</t>
  </si>
  <si>
    <t>OCT-NOV</t>
  </si>
  <si>
    <t>DIC-ENE</t>
  </si>
  <si>
    <t>JUN-JUL</t>
  </si>
  <si>
    <t>JUL-AGO</t>
  </si>
  <si>
    <t>MAY-JUL</t>
  </si>
  <si>
    <t>MAR-ABR</t>
  </si>
  <si>
    <t>SEPT-ENE</t>
  </si>
  <si>
    <t>JA</t>
  </si>
  <si>
    <t>ARADURA Y RASTRAJES ENTRE HILERA</t>
  </si>
  <si>
    <t>OCT-FEB</t>
  </si>
  <si>
    <t>AZUFRE</t>
  </si>
  <si>
    <t>CONSTITUCION</t>
  </si>
  <si>
    <t>EMPEDRADO</t>
  </si>
  <si>
    <t>Rendimiento (kg/hà)</t>
  </si>
  <si>
    <t>Costo unitario ($/kg) (*)</t>
  </si>
  <si>
    <t>ESCENARIOS COSTO UNITARIO  ($/kg)</t>
  </si>
  <si>
    <t>VIÑA -SECANO AÑO 15+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</si>
</sst>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8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1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4" fillId="7" borderId="14" xfId="0" applyFont="1" applyFill="1" applyBorder="1" applyAlignment="1"/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5" fontId="16" fillId="2" borderId="14" xfId="0" applyNumberFormat="1" applyFont="1" applyFill="1" applyBorder="1" applyAlignment="1">
      <alignment vertical="center"/>
    </xf>
    <xf numFmtId="0" fontId="14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5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49" fontId="12" fillId="8" borderId="26" xfId="0" applyNumberFormat="1" applyFont="1" applyFill="1" applyBorder="1" applyAlignment="1">
      <alignment vertical="center"/>
    </xf>
    <xf numFmtId="49" fontId="14" fillId="8" borderId="27" xfId="0" applyNumberFormat="1" applyFont="1" applyFill="1" applyBorder="1" applyAlignment="1"/>
    <xf numFmtId="49" fontId="12" fillId="2" borderId="28" xfId="0" applyNumberFormat="1" applyFont="1" applyFill="1" applyBorder="1" applyAlignment="1">
      <alignment vertical="center"/>
    </xf>
    <xf numFmtId="9" fontId="14" fillId="2" borderId="29" xfId="0" applyNumberFormat="1" applyFont="1" applyFill="1" applyBorder="1" applyAlignment="1"/>
    <xf numFmtId="49" fontId="12" fillId="8" borderId="30" xfId="0" applyNumberFormat="1" applyFont="1" applyFill="1" applyBorder="1" applyAlignment="1">
      <alignment vertical="center"/>
    </xf>
    <xf numFmtId="9" fontId="12" fillId="8" borderId="32" xfId="0" applyNumberFormat="1" applyFont="1" applyFill="1" applyBorder="1" applyAlignment="1">
      <alignment vertical="center"/>
    </xf>
    <xf numFmtId="0" fontId="14" fillId="9" borderId="35" xfId="0" applyFont="1" applyFill="1" applyBorder="1" applyAlignment="1"/>
    <xf numFmtId="0" fontId="14" fillId="2" borderId="14" xfId="0" applyFont="1" applyFill="1" applyBorder="1" applyAlignment="1">
      <alignment vertical="center"/>
    </xf>
    <xf numFmtId="49" fontId="14" fillId="2" borderId="1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49" fontId="14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0" fontId="12" fillId="7" borderId="14" xfId="0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49" fontId="17" fillId="9" borderId="14" xfId="0" applyNumberFormat="1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0" fontId="9" fillId="9" borderId="44" xfId="0" applyFont="1" applyFill="1" applyBorder="1" applyAlignment="1">
      <alignment vertical="center"/>
    </xf>
    <xf numFmtId="0" fontId="0" fillId="0" borderId="14" xfId="0" applyNumberFormat="1" applyFont="1" applyBorder="1" applyAlignment="1"/>
    <xf numFmtId="0" fontId="0" fillId="2" borderId="14" xfId="0" applyFont="1" applyFill="1" applyBorder="1" applyAlignment="1"/>
    <xf numFmtId="167" fontId="4" fillId="2" borderId="5" xfId="0" applyNumberFormat="1" applyFont="1" applyFill="1" applyBorder="1" applyAlignment="1"/>
    <xf numFmtId="0" fontId="18" fillId="7" borderId="14" xfId="0" applyFont="1" applyFill="1" applyBorder="1" applyAlignment="1"/>
    <xf numFmtId="49" fontId="4" fillId="2" borderId="5" xfId="0" applyNumberFormat="1" applyFont="1" applyFill="1" applyBorder="1" applyAlignment="1"/>
    <xf numFmtId="0" fontId="2" fillId="2" borderId="49" xfId="0" applyFont="1" applyFill="1" applyBorder="1" applyAlignment="1"/>
    <xf numFmtId="0" fontId="5" fillId="2" borderId="49" xfId="0" applyFont="1" applyFill="1" applyBorder="1" applyAlignment="1"/>
    <xf numFmtId="0" fontId="0" fillId="2" borderId="50" xfId="0" applyFont="1" applyFill="1" applyBorder="1" applyAlignment="1"/>
    <xf numFmtId="49" fontId="1" fillId="3" borderId="48" xfId="0" applyNumberFormat="1" applyFont="1" applyFill="1" applyBorder="1" applyAlignment="1">
      <alignment vertical="center" wrapText="1"/>
    </xf>
    <xf numFmtId="49" fontId="4" fillId="2" borderId="48" xfId="0" applyNumberFormat="1" applyFont="1" applyFill="1" applyBorder="1" applyAlignment="1">
      <alignment vertical="center" wrapText="1"/>
    </xf>
    <xf numFmtId="49" fontId="4" fillId="2" borderId="48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horizontal="right" wrapText="1"/>
    </xf>
    <xf numFmtId="14" fontId="4" fillId="2" borderId="48" xfId="0" applyNumberFormat="1" applyFont="1" applyFill="1" applyBorder="1" applyAlignment="1">
      <alignment horizontal="right"/>
    </xf>
    <xf numFmtId="0" fontId="2" fillId="2" borderId="52" xfId="0" applyFont="1" applyFill="1" applyBorder="1" applyAlignment="1">
      <alignment wrapText="1"/>
    </xf>
    <xf numFmtId="14" fontId="2" fillId="2" borderId="52" xfId="0" applyNumberFormat="1" applyFont="1" applyFill="1" applyBorder="1" applyAlignment="1"/>
    <xf numFmtId="0" fontId="2" fillId="2" borderId="50" xfId="0" applyFont="1" applyFill="1" applyBorder="1" applyAlignment="1"/>
    <xf numFmtId="0" fontId="2" fillId="2" borderId="53" xfId="0" applyFont="1" applyFill="1" applyBorder="1" applyAlignment="1"/>
    <xf numFmtId="0" fontId="2" fillId="2" borderId="53" xfId="0" applyFont="1" applyFill="1" applyBorder="1" applyAlignment="1">
      <alignment horizontal="justify" wrapText="1"/>
    </xf>
    <xf numFmtId="0" fontId="2" fillId="2" borderId="54" xfId="0" applyFont="1" applyFill="1" applyBorder="1" applyAlignment="1"/>
    <xf numFmtId="0" fontId="2" fillId="2" borderId="55" xfId="0" applyFont="1" applyFill="1" applyBorder="1" applyAlignment="1">
      <alignment horizontal="left"/>
    </xf>
    <xf numFmtId="0" fontId="2" fillId="2" borderId="55" xfId="0" applyFont="1" applyFill="1" applyBorder="1" applyAlignment="1"/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wrapText="1"/>
    </xf>
    <xf numFmtId="3" fontId="4" fillId="2" borderId="48" xfId="0" applyNumberFormat="1" applyFont="1" applyFill="1" applyBorder="1" applyAlignment="1">
      <alignment horizontal="right" wrapText="1"/>
    </xf>
    <xf numFmtId="49" fontId="4" fillId="2" borderId="48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/>
    </xf>
    <xf numFmtId="0" fontId="4" fillId="2" borderId="48" xfId="0" applyNumberFormat="1" applyFont="1" applyFill="1" applyBorder="1" applyAlignment="1"/>
    <xf numFmtId="3" fontId="4" fillId="2" borderId="48" xfId="0" applyNumberFormat="1" applyFont="1" applyFill="1" applyBorder="1" applyAlignment="1">
      <alignment horizontal="right"/>
    </xf>
    <xf numFmtId="49" fontId="1" fillId="5" borderId="61" xfId="0" applyNumberFormat="1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 wrapText="1"/>
    </xf>
    <xf numFmtId="0" fontId="4" fillId="2" borderId="63" xfId="0" applyNumberFormat="1" applyFont="1" applyFill="1" applyBorder="1" applyAlignment="1">
      <alignment wrapText="1"/>
    </xf>
    <xf numFmtId="3" fontId="4" fillId="2" borderId="63" xfId="0" applyNumberFormat="1" applyFont="1" applyFill="1" applyBorder="1" applyAlignment="1">
      <alignment horizontal="right" wrapText="1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 wrapText="1"/>
    </xf>
    <xf numFmtId="0" fontId="4" fillId="2" borderId="64" xfId="0" applyNumberFormat="1" applyFont="1" applyFill="1" applyBorder="1" applyAlignment="1">
      <alignment wrapText="1"/>
    </xf>
    <xf numFmtId="3" fontId="4" fillId="2" borderId="64" xfId="0" applyNumberFormat="1" applyFont="1" applyFill="1" applyBorder="1" applyAlignment="1">
      <alignment horizontal="right" wrapText="1"/>
    </xf>
    <xf numFmtId="3" fontId="2" fillId="2" borderId="55" xfId="0" applyNumberFormat="1" applyFont="1" applyFill="1" applyBorder="1" applyAlignment="1"/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8" fillId="2" borderId="60" xfId="0" applyNumberFormat="1" applyFont="1" applyFill="1" applyBorder="1" applyAlignment="1"/>
    <xf numFmtId="0" fontId="4" fillId="2" borderId="60" xfId="0" applyFont="1" applyFill="1" applyBorder="1" applyAlignment="1">
      <alignment horizontal="center"/>
    </xf>
    <xf numFmtId="0" fontId="4" fillId="2" borderId="60" xfId="0" applyFont="1" applyFill="1" applyBorder="1" applyAlignment="1"/>
    <xf numFmtId="3" fontId="4" fillId="2" borderId="60" xfId="0" applyNumberFormat="1" applyFont="1" applyFill="1" applyBorder="1" applyAlignment="1"/>
    <xf numFmtId="49" fontId="4" fillId="2" borderId="65" xfId="0" applyNumberFormat="1" applyFont="1" applyFill="1" applyBorder="1" applyAlignment="1">
      <alignment wrapText="1"/>
    </xf>
    <xf numFmtId="49" fontId="4" fillId="2" borderId="65" xfId="0" applyNumberFormat="1" applyFont="1" applyFill="1" applyBorder="1" applyAlignment="1">
      <alignment horizontal="center"/>
    </xf>
    <xf numFmtId="3" fontId="4" fillId="2" borderId="65" xfId="0" applyNumberFormat="1" applyFont="1" applyFill="1" applyBorder="1" applyAlignment="1"/>
    <xf numFmtId="49" fontId="4" fillId="2" borderId="65" xfId="0" applyNumberFormat="1" applyFont="1" applyFill="1" applyBorder="1" applyAlignment="1">
      <alignment horizontal="center" wrapText="1"/>
    </xf>
    <xf numFmtId="164" fontId="4" fillId="2" borderId="65" xfId="0" applyNumberFormat="1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166" fontId="12" fillId="8" borderId="31" xfId="0" applyNumberFormat="1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vertical="center"/>
    </xf>
    <xf numFmtId="41" fontId="12" fillId="8" borderId="46" xfId="1" applyFont="1" applyFill="1" applyBorder="1" applyAlignment="1">
      <alignment vertical="center"/>
    </xf>
    <xf numFmtId="41" fontId="12" fillId="8" borderId="47" xfId="1" applyFont="1" applyFill="1" applyBorder="1" applyAlignment="1">
      <alignment vertical="center"/>
    </xf>
    <xf numFmtId="41" fontId="12" fillId="8" borderId="31" xfId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horizontal="right" vertical="center" wrapText="1"/>
    </xf>
    <xf numFmtId="49" fontId="21" fillId="3" borderId="51" xfId="0" applyNumberFormat="1" applyFont="1" applyFill="1" applyBorder="1" applyAlignment="1">
      <alignment horizontal="center" vertical="center" wrapText="1"/>
    </xf>
    <xf numFmtId="3" fontId="21" fillId="3" borderId="51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horizontal="center" vertical="center"/>
    </xf>
    <xf numFmtId="49" fontId="21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3" fontId="21" fillId="3" borderId="7" xfId="0" applyNumberFormat="1" applyFont="1" applyFill="1" applyBorder="1" applyAlignment="1">
      <alignment vertical="center"/>
    </xf>
    <xf numFmtId="0" fontId="22" fillId="2" borderId="4" xfId="0" applyFont="1" applyFill="1" applyBorder="1" applyAlignment="1"/>
    <xf numFmtId="49" fontId="21" fillId="3" borderId="7" xfId="0" applyNumberFormat="1" applyFont="1" applyFill="1" applyBorder="1" applyAlignment="1">
      <alignment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/>
    </xf>
    <xf numFmtId="0" fontId="22" fillId="0" borderId="0" xfId="0" applyNumberFormat="1" applyFont="1" applyAlignment="1"/>
    <xf numFmtId="0" fontId="22" fillId="0" borderId="0" xfId="0" applyFont="1" applyAlignment="1"/>
    <xf numFmtId="0" fontId="22" fillId="2" borderId="1" xfId="0" applyFont="1" applyFill="1" applyBorder="1" applyAlignment="1"/>
    <xf numFmtId="0" fontId="16" fillId="2" borderId="9" xfId="0" applyFont="1" applyFill="1" applyBorder="1" applyAlignment="1"/>
    <xf numFmtId="0" fontId="16" fillId="2" borderId="10" xfId="0" applyFont="1" applyFill="1" applyBorder="1" applyAlignment="1"/>
    <xf numFmtId="3" fontId="16" fillId="2" borderId="10" xfId="0" applyNumberFormat="1" applyFont="1" applyFill="1" applyBorder="1" applyAlignment="1"/>
    <xf numFmtId="0" fontId="16" fillId="2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22" fillId="0" borderId="14" xfId="0" applyNumberFormat="1" applyFont="1" applyBorder="1" applyAlignment="1"/>
    <xf numFmtId="49" fontId="20" fillId="3" borderId="7" xfId="0" applyNumberFormat="1" applyFont="1" applyFill="1" applyBorder="1" applyAlignment="1">
      <alignment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49" fontId="21" fillId="3" borderId="51" xfId="0" applyNumberFormat="1" applyFont="1" applyFill="1" applyBorder="1" applyAlignment="1">
      <alignment vertical="center"/>
    </xf>
    <xf numFmtId="0" fontId="4" fillId="2" borderId="59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wrapText="1"/>
    </xf>
    <xf numFmtId="41" fontId="4" fillId="2" borderId="7" xfId="1" applyFont="1" applyFill="1" applyBorder="1" applyAlignment="1">
      <alignment vertical="center"/>
    </xf>
    <xf numFmtId="41" fontId="21" fillId="3" borderId="7" xfId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41" fontId="12" fillId="2" borderId="5" xfId="0" applyNumberFormat="1" applyFont="1" applyFill="1" applyBorder="1" applyAlignment="1">
      <alignment vertical="center"/>
    </xf>
    <xf numFmtId="49" fontId="12" fillId="8" borderId="15" xfId="0" applyNumberFormat="1" applyFont="1" applyFill="1" applyBorder="1" applyAlignment="1">
      <alignment horizontal="center" vertical="center"/>
    </xf>
    <xf numFmtId="49" fontId="17" fillId="9" borderId="33" xfId="0" applyNumberFormat="1" applyFont="1" applyFill="1" applyBorder="1" applyAlignment="1">
      <alignment vertical="center"/>
    </xf>
    <xf numFmtId="0" fontId="12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6" xfId="0" applyNumberFormat="1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49" fontId="16" fillId="2" borderId="48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296155</xdr:colOff>
      <xdr:row>1</xdr:row>
      <xdr:rowOff>0</xdr:rowOff>
    </xdr:from>
    <xdr:to>
      <xdr:col>7</xdr:col>
      <xdr:colOff>4003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155" y="192101"/>
          <a:ext cx="5402837" cy="1184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6" zoomScaleNormal="96" workbookViewId="0">
      <selection activeCell="M10" sqref="M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16.140625" style="1" customWidth="1"/>
    <col min="4" max="4" width="6.8554687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86"/>
      <c r="C8" s="86"/>
      <c r="D8" s="2"/>
      <c r="E8" s="3"/>
      <c r="F8" s="3"/>
      <c r="G8" s="3"/>
    </row>
    <row r="9" spans="1:7" ht="24" customHeight="1" x14ac:dyDescent="0.25">
      <c r="A9" s="40"/>
      <c r="B9" s="87" t="s">
        <v>0</v>
      </c>
      <c r="C9" s="186" t="s">
        <v>101</v>
      </c>
      <c r="D9" s="84"/>
      <c r="E9" s="179" t="s">
        <v>80</v>
      </c>
      <c r="F9" s="180"/>
      <c r="G9" s="5">
        <v>10000</v>
      </c>
    </row>
    <row r="10" spans="1:7" ht="15" x14ac:dyDescent="0.25">
      <c r="A10" s="40"/>
      <c r="B10" s="88" t="s">
        <v>1</v>
      </c>
      <c r="C10" s="141" t="s">
        <v>79</v>
      </c>
      <c r="D10" s="85"/>
      <c r="E10" s="177" t="s">
        <v>2</v>
      </c>
      <c r="F10" s="178"/>
      <c r="G10" s="6" t="s">
        <v>70</v>
      </c>
    </row>
    <row r="11" spans="1:7" ht="15" x14ac:dyDescent="0.25">
      <c r="A11" s="40"/>
      <c r="B11" s="88" t="s">
        <v>3</v>
      </c>
      <c r="C11" s="89" t="s">
        <v>82</v>
      </c>
      <c r="D11" s="85"/>
      <c r="E11" s="177" t="s">
        <v>81</v>
      </c>
      <c r="F11" s="178"/>
      <c r="G11" s="81">
        <v>150</v>
      </c>
    </row>
    <row r="12" spans="1:7" ht="11.25" customHeight="1" x14ac:dyDescent="0.25">
      <c r="A12" s="40"/>
      <c r="B12" s="88" t="s">
        <v>4</v>
      </c>
      <c r="C12" s="90" t="s">
        <v>60</v>
      </c>
      <c r="D12" s="85"/>
      <c r="E12" s="8" t="s">
        <v>5</v>
      </c>
      <c r="F12" s="9"/>
      <c r="G12" s="10">
        <f>(G9*G11)</f>
        <v>1500000</v>
      </c>
    </row>
    <row r="13" spans="1:7" ht="11.25" customHeight="1" x14ac:dyDescent="0.25">
      <c r="A13" s="40"/>
      <c r="B13" s="88" t="s">
        <v>6</v>
      </c>
      <c r="C13" s="89" t="s">
        <v>96</v>
      </c>
      <c r="D13" s="85"/>
      <c r="E13" s="177" t="s">
        <v>7</v>
      </c>
      <c r="F13" s="178"/>
      <c r="G13" s="6" t="s">
        <v>61</v>
      </c>
    </row>
    <row r="14" spans="1:7" ht="13.5" customHeight="1" x14ac:dyDescent="0.25">
      <c r="A14" s="40"/>
      <c r="B14" s="88" t="s">
        <v>8</v>
      </c>
      <c r="C14" s="89" t="s">
        <v>97</v>
      </c>
      <c r="D14" s="85"/>
      <c r="E14" s="177" t="s">
        <v>9</v>
      </c>
      <c r="F14" s="178"/>
      <c r="G14" s="6" t="s">
        <v>70</v>
      </c>
    </row>
    <row r="15" spans="1:7" ht="13.5" customHeight="1" x14ac:dyDescent="0.25">
      <c r="A15" s="40"/>
      <c r="B15" s="88" t="s">
        <v>10</v>
      </c>
      <c r="C15" s="91" t="s">
        <v>83</v>
      </c>
      <c r="D15" s="85"/>
      <c r="E15" s="181" t="s">
        <v>11</v>
      </c>
      <c r="F15" s="182"/>
      <c r="G15" s="7" t="s">
        <v>84</v>
      </c>
    </row>
    <row r="16" spans="1:7" ht="12" customHeight="1" x14ac:dyDescent="0.25">
      <c r="A16" s="2"/>
      <c r="B16" s="92"/>
      <c r="C16" s="93"/>
      <c r="D16" s="94"/>
      <c r="E16" s="95"/>
      <c r="F16" s="95"/>
      <c r="G16" s="96"/>
    </row>
    <row r="17" spans="1:7" ht="12" customHeight="1" x14ac:dyDescent="0.25">
      <c r="A17" s="40"/>
      <c r="B17" s="183" t="s">
        <v>12</v>
      </c>
      <c r="C17" s="184"/>
      <c r="D17" s="184"/>
      <c r="E17" s="184"/>
      <c r="F17" s="184"/>
      <c r="G17" s="185"/>
    </row>
    <row r="18" spans="1:7" ht="12" customHeight="1" x14ac:dyDescent="0.25">
      <c r="A18" s="2"/>
      <c r="B18" s="97"/>
      <c r="C18" s="98"/>
      <c r="D18" s="98"/>
      <c r="E18" s="98"/>
      <c r="F18" s="99"/>
      <c r="G18" s="99"/>
    </row>
    <row r="19" spans="1:7" ht="12" customHeight="1" x14ac:dyDescent="0.25">
      <c r="A19" s="4"/>
      <c r="B19" s="108" t="s">
        <v>13</v>
      </c>
      <c r="C19" s="109"/>
      <c r="D19" s="110"/>
      <c r="E19" s="110"/>
      <c r="F19" s="110"/>
      <c r="G19" s="110"/>
    </row>
    <row r="20" spans="1:7" ht="24" customHeight="1" x14ac:dyDescent="0.25">
      <c r="A20" s="40"/>
      <c r="B20" s="142" t="s">
        <v>14</v>
      </c>
      <c r="C20" s="142" t="s">
        <v>15</v>
      </c>
      <c r="D20" s="142" t="s">
        <v>16</v>
      </c>
      <c r="E20" s="142" t="s">
        <v>17</v>
      </c>
      <c r="F20" s="142" t="s">
        <v>18</v>
      </c>
      <c r="G20" s="142" t="s">
        <v>19</v>
      </c>
    </row>
    <row r="21" spans="1:7" ht="15" customHeight="1" x14ac:dyDescent="0.25">
      <c r="A21" s="40"/>
      <c r="B21" s="111" t="s">
        <v>62</v>
      </c>
      <c r="C21" s="112" t="s">
        <v>20</v>
      </c>
      <c r="D21" s="113">
        <v>6</v>
      </c>
      <c r="E21" s="112" t="s">
        <v>89</v>
      </c>
      <c r="F21" s="114">
        <v>20000</v>
      </c>
      <c r="G21" s="114">
        <f>(D21*F21)</f>
        <v>120000</v>
      </c>
    </row>
    <row r="22" spans="1:7" ht="15" customHeight="1" x14ac:dyDescent="0.25">
      <c r="A22" s="40"/>
      <c r="B22" s="100" t="s">
        <v>63</v>
      </c>
      <c r="C22" s="101" t="s">
        <v>20</v>
      </c>
      <c r="D22" s="102">
        <v>4</v>
      </c>
      <c r="E22" s="101" t="s">
        <v>88</v>
      </c>
      <c r="F22" s="103">
        <v>20000</v>
      </c>
      <c r="G22" s="103">
        <f t="shared" ref="G22:G27" si="0">(D22*F22)</f>
        <v>80000</v>
      </c>
    </row>
    <row r="23" spans="1:7" ht="15" customHeight="1" x14ac:dyDescent="0.25">
      <c r="A23" s="40"/>
      <c r="B23" s="100" t="s">
        <v>64</v>
      </c>
      <c r="C23" s="101" t="s">
        <v>20</v>
      </c>
      <c r="D23" s="102">
        <v>4</v>
      </c>
      <c r="E23" s="101" t="s">
        <v>65</v>
      </c>
      <c r="F23" s="103">
        <v>20000</v>
      </c>
      <c r="G23" s="103">
        <f t="shared" si="0"/>
        <v>80000</v>
      </c>
    </row>
    <row r="24" spans="1:7" ht="15" customHeight="1" x14ac:dyDescent="0.25">
      <c r="A24" s="80"/>
      <c r="B24" s="100" t="s">
        <v>66</v>
      </c>
      <c r="C24" s="101" t="s">
        <v>20</v>
      </c>
      <c r="D24" s="102">
        <v>4</v>
      </c>
      <c r="E24" s="101" t="s">
        <v>86</v>
      </c>
      <c r="F24" s="103">
        <v>20000</v>
      </c>
      <c r="G24" s="103">
        <f t="shared" si="0"/>
        <v>80000</v>
      </c>
    </row>
    <row r="25" spans="1:7" ht="15" customHeight="1" x14ac:dyDescent="0.25">
      <c r="A25" s="80"/>
      <c r="B25" s="104" t="s">
        <v>67</v>
      </c>
      <c r="C25" s="105" t="s">
        <v>20</v>
      </c>
      <c r="D25" s="106">
        <v>2</v>
      </c>
      <c r="E25" s="105" t="s">
        <v>85</v>
      </c>
      <c r="F25" s="107">
        <v>20000</v>
      </c>
      <c r="G25" s="107">
        <f t="shared" si="0"/>
        <v>40000</v>
      </c>
    </row>
    <row r="26" spans="1:7" ht="15" customHeight="1" x14ac:dyDescent="0.25">
      <c r="A26" s="80"/>
      <c r="B26" s="100" t="s">
        <v>68</v>
      </c>
      <c r="C26" s="101" t="s">
        <v>20</v>
      </c>
      <c r="D26" s="102">
        <v>3</v>
      </c>
      <c r="E26" s="101" t="s">
        <v>87</v>
      </c>
      <c r="F26" s="103">
        <v>20000</v>
      </c>
      <c r="G26" s="103">
        <f t="shared" si="0"/>
        <v>60000</v>
      </c>
    </row>
    <row r="27" spans="1:7" ht="15" customHeight="1" x14ac:dyDescent="0.25">
      <c r="A27" s="79"/>
      <c r="B27" s="115" t="s">
        <v>69</v>
      </c>
      <c r="C27" s="116" t="s">
        <v>20</v>
      </c>
      <c r="D27" s="117">
        <v>10</v>
      </c>
      <c r="E27" s="116" t="s">
        <v>90</v>
      </c>
      <c r="F27" s="118">
        <v>20000</v>
      </c>
      <c r="G27" s="118">
        <f t="shared" si="0"/>
        <v>200000</v>
      </c>
    </row>
    <row r="28" spans="1:7" ht="12.75" customHeight="1" x14ac:dyDescent="0.25">
      <c r="A28" s="40"/>
      <c r="B28" s="166" t="s">
        <v>21</v>
      </c>
      <c r="C28" s="120"/>
      <c r="D28" s="120" t="s">
        <v>78</v>
      </c>
      <c r="E28" s="120"/>
      <c r="F28" s="121"/>
      <c r="G28" s="143">
        <f>SUM(G21:G27)</f>
        <v>660000</v>
      </c>
    </row>
    <row r="29" spans="1:7" ht="12" customHeight="1" x14ac:dyDescent="0.25">
      <c r="A29" s="2"/>
      <c r="B29" s="97"/>
      <c r="C29" s="99"/>
      <c r="D29" s="99"/>
      <c r="E29" s="99"/>
      <c r="F29" s="119"/>
      <c r="G29" s="119"/>
    </row>
    <row r="30" spans="1:7" ht="12" customHeight="1" x14ac:dyDescent="0.25">
      <c r="A30" s="4"/>
      <c r="B30" s="12" t="s">
        <v>22</v>
      </c>
      <c r="C30" s="13"/>
      <c r="D30" s="14"/>
      <c r="E30" s="14"/>
      <c r="F30" s="15"/>
      <c r="G30" s="15"/>
    </row>
    <row r="31" spans="1:7" ht="24" customHeight="1" x14ac:dyDescent="0.25">
      <c r="A31" s="4"/>
      <c r="B31" s="144" t="s">
        <v>14</v>
      </c>
      <c r="C31" s="145" t="s">
        <v>15</v>
      </c>
      <c r="D31" s="145" t="s">
        <v>16</v>
      </c>
      <c r="E31" s="144" t="s">
        <v>17</v>
      </c>
      <c r="F31" s="145" t="s">
        <v>18</v>
      </c>
      <c r="G31" s="144" t="s">
        <v>19</v>
      </c>
    </row>
    <row r="32" spans="1:7" ht="23.25" customHeight="1" x14ac:dyDescent="0.25">
      <c r="A32" s="4"/>
      <c r="B32" s="168" t="s">
        <v>93</v>
      </c>
      <c r="C32" s="146" t="s">
        <v>92</v>
      </c>
      <c r="D32" s="146">
        <v>1.5</v>
      </c>
      <c r="E32" s="146" t="s">
        <v>87</v>
      </c>
      <c r="F32" s="169">
        <v>30000</v>
      </c>
      <c r="G32" s="169">
        <f>F32*D32</f>
        <v>45000</v>
      </c>
    </row>
    <row r="33" spans="1:255" ht="12" customHeight="1" x14ac:dyDescent="0.25">
      <c r="A33" s="4"/>
      <c r="B33" s="149" t="s">
        <v>23</v>
      </c>
      <c r="C33" s="21"/>
      <c r="D33" s="21"/>
      <c r="E33" s="21"/>
      <c r="F33" s="22"/>
      <c r="G33" s="170">
        <f>SUM(G32)</f>
        <v>45000</v>
      </c>
    </row>
    <row r="34" spans="1:255" ht="12" customHeight="1" x14ac:dyDescent="0.25">
      <c r="A34" s="2"/>
      <c r="C34" s="19"/>
      <c r="D34" s="19"/>
      <c r="E34" s="19"/>
      <c r="F34" s="20"/>
      <c r="G34" s="20"/>
    </row>
    <row r="35" spans="1:255" ht="12" customHeight="1" x14ac:dyDescent="0.25">
      <c r="A35" s="4"/>
      <c r="B35" s="12" t="s">
        <v>24</v>
      </c>
      <c r="C35" s="13"/>
      <c r="D35" s="14"/>
      <c r="E35" s="14"/>
      <c r="F35" s="15"/>
      <c r="G35" s="15"/>
    </row>
    <row r="36" spans="1:255" ht="24" customHeight="1" x14ac:dyDescent="0.25">
      <c r="A36" s="4"/>
      <c r="B36" s="144" t="s">
        <v>14</v>
      </c>
      <c r="C36" s="144" t="s">
        <v>15</v>
      </c>
      <c r="D36" s="144" t="s">
        <v>16</v>
      </c>
      <c r="E36" s="144" t="s">
        <v>17</v>
      </c>
      <c r="F36" s="145" t="s">
        <v>18</v>
      </c>
      <c r="G36" s="144" t="s">
        <v>19</v>
      </c>
    </row>
    <row r="37" spans="1:255" ht="12.75" customHeight="1" x14ac:dyDescent="0.25">
      <c r="A37" s="11"/>
      <c r="B37" s="122" t="s">
        <v>71</v>
      </c>
      <c r="C37" s="123" t="s">
        <v>25</v>
      </c>
      <c r="D37" s="167">
        <v>0.5</v>
      </c>
      <c r="E37" s="123" t="s">
        <v>91</v>
      </c>
      <c r="F37" s="124">
        <v>96000</v>
      </c>
      <c r="G37" s="124">
        <f t="shared" ref="G37" si="1">(D37*F37)</f>
        <v>48000</v>
      </c>
    </row>
    <row r="38" spans="1:255" s="153" customFormat="1" ht="12.75" customHeight="1" x14ac:dyDescent="0.25">
      <c r="A38" s="148"/>
      <c r="B38" s="149" t="s">
        <v>26</v>
      </c>
      <c r="C38" s="150"/>
      <c r="D38" s="150"/>
      <c r="E38" s="150"/>
      <c r="F38" s="151"/>
      <c r="G38" s="147">
        <f>SUM(G37:G37)</f>
        <v>48000</v>
      </c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  <c r="FT38" s="152"/>
      <c r="FU38" s="152"/>
      <c r="FV38" s="152"/>
      <c r="FW38" s="152"/>
      <c r="FX38" s="152"/>
      <c r="FY38" s="152"/>
      <c r="FZ38" s="152"/>
      <c r="GA38" s="152"/>
      <c r="GB38" s="152"/>
      <c r="GC38" s="152"/>
      <c r="GD38" s="152"/>
      <c r="GE38" s="152"/>
      <c r="GF38" s="152"/>
      <c r="GG38" s="152"/>
      <c r="GH38" s="152"/>
      <c r="GI38" s="152"/>
      <c r="GJ38" s="152"/>
      <c r="GK38" s="152"/>
      <c r="GL38" s="152"/>
      <c r="GM38" s="152"/>
      <c r="GN38" s="152"/>
      <c r="GO38" s="152"/>
      <c r="GP38" s="152"/>
      <c r="GQ38" s="152"/>
      <c r="GR38" s="152"/>
      <c r="GS38" s="152"/>
      <c r="GT38" s="152"/>
      <c r="GU38" s="152"/>
      <c r="GV38" s="152"/>
      <c r="GW38" s="152"/>
      <c r="GX38" s="152"/>
      <c r="GY38" s="152"/>
      <c r="GZ38" s="152"/>
      <c r="HA38" s="152"/>
      <c r="HB38" s="152"/>
      <c r="HC38" s="152"/>
      <c r="HD38" s="152"/>
      <c r="HE38" s="152"/>
      <c r="HF38" s="152"/>
      <c r="HG38" s="152"/>
      <c r="HH38" s="152"/>
      <c r="HI38" s="152"/>
      <c r="HJ38" s="152"/>
      <c r="HK38" s="152"/>
      <c r="HL38" s="152"/>
      <c r="HM38" s="152"/>
      <c r="HN38" s="152"/>
      <c r="HO38" s="152"/>
      <c r="HP38" s="152"/>
      <c r="HQ38" s="152"/>
      <c r="HR38" s="152"/>
      <c r="HS38" s="152"/>
      <c r="HT38" s="152"/>
      <c r="HU38" s="152"/>
      <c r="HV38" s="152"/>
      <c r="HW38" s="152"/>
      <c r="HX38" s="152"/>
      <c r="HY38" s="152"/>
      <c r="HZ38" s="152"/>
      <c r="IA38" s="152"/>
      <c r="IB38" s="152"/>
      <c r="IC38" s="152"/>
      <c r="ID38" s="152"/>
      <c r="IE38" s="152"/>
      <c r="IF38" s="152"/>
      <c r="IG38" s="152"/>
      <c r="IH38" s="152"/>
      <c r="II38" s="152"/>
      <c r="IJ38" s="152"/>
      <c r="IK38" s="152"/>
      <c r="IL38" s="152"/>
      <c r="IM38" s="152"/>
      <c r="IN38" s="152"/>
      <c r="IO38" s="152"/>
      <c r="IP38" s="152"/>
      <c r="IQ38" s="152"/>
      <c r="IR38" s="152"/>
      <c r="IS38" s="152"/>
      <c r="IT38" s="152"/>
      <c r="IU38" s="152"/>
    </row>
    <row r="39" spans="1:255" s="153" customFormat="1" ht="12" customHeight="1" x14ac:dyDescent="0.25">
      <c r="A39" s="154"/>
      <c r="B39" s="155"/>
      <c r="C39" s="156"/>
      <c r="D39" s="156"/>
      <c r="E39" s="156"/>
      <c r="F39" s="157"/>
      <c r="G39" s="157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  <c r="FT39" s="152"/>
      <c r="FU39" s="152"/>
      <c r="FV39" s="152"/>
      <c r="FW39" s="152"/>
      <c r="FX39" s="152"/>
      <c r="FY39" s="152"/>
      <c r="FZ39" s="152"/>
      <c r="GA39" s="152"/>
      <c r="GB39" s="152"/>
      <c r="GC39" s="152"/>
      <c r="GD39" s="152"/>
      <c r="GE39" s="152"/>
      <c r="GF39" s="152"/>
      <c r="GG39" s="152"/>
      <c r="GH39" s="152"/>
      <c r="GI39" s="152"/>
      <c r="GJ39" s="152"/>
      <c r="GK39" s="152"/>
      <c r="GL39" s="152"/>
      <c r="GM39" s="152"/>
      <c r="GN39" s="152"/>
      <c r="GO39" s="152"/>
      <c r="GP39" s="152"/>
      <c r="GQ39" s="152"/>
      <c r="GR39" s="152"/>
      <c r="GS39" s="152"/>
      <c r="GT39" s="152"/>
      <c r="GU39" s="152"/>
      <c r="GV39" s="152"/>
      <c r="GW39" s="152"/>
      <c r="GX39" s="152"/>
      <c r="GY39" s="152"/>
      <c r="GZ39" s="152"/>
      <c r="HA39" s="152"/>
      <c r="HB39" s="152"/>
      <c r="HC39" s="152"/>
      <c r="HD39" s="152"/>
      <c r="HE39" s="152"/>
      <c r="HF39" s="152"/>
      <c r="HG39" s="152"/>
      <c r="HH39" s="152"/>
      <c r="HI39" s="152"/>
      <c r="HJ39" s="152"/>
      <c r="HK39" s="152"/>
      <c r="HL39" s="152"/>
      <c r="HM39" s="152"/>
      <c r="HN39" s="152"/>
      <c r="HO39" s="152"/>
      <c r="HP39" s="152"/>
      <c r="HQ39" s="152"/>
      <c r="HR39" s="152"/>
      <c r="HS39" s="152"/>
      <c r="HT39" s="152"/>
      <c r="HU39" s="152"/>
      <c r="HV39" s="152"/>
      <c r="HW39" s="152"/>
      <c r="HX39" s="152"/>
      <c r="HY39" s="152"/>
      <c r="HZ39" s="152"/>
      <c r="IA39" s="152"/>
      <c r="IB39" s="152"/>
      <c r="IC39" s="152"/>
      <c r="ID39" s="152"/>
      <c r="IE39" s="152"/>
      <c r="IF39" s="152"/>
      <c r="IG39" s="152"/>
      <c r="IH39" s="152"/>
      <c r="II39" s="152"/>
      <c r="IJ39" s="152"/>
      <c r="IK39" s="152"/>
      <c r="IL39" s="152"/>
      <c r="IM39" s="152"/>
      <c r="IN39" s="152"/>
      <c r="IO39" s="152"/>
      <c r="IP39" s="152"/>
      <c r="IQ39" s="152"/>
      <c r="IR39" s="152"/>
      <c r="IS39" s="152"/>
      <c r="IT39" s="152"/>
      <c r="IU39" s="152"/>
    </row>
    <row r="40" spans="1:255" s="153" customFormat="1" ht="12" customHeight="1" x14ac:dyDescent="0.25">
      <c r="A40" s="148"/>
      <c r="B40" s="12" t="s">
        <v>27</v>
      </c>
      <c r="C40" s="158"/>
      <c r="D40" s="159"/>
      <c r="E40" s="159"/>
      <c r="F40" s="160"/>
      <c r="G40" s="160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52"/>
      <c r="GS40" s="152"/>
      <c r="GT40" s="152"/>
      <c r="GU40" s="152"/>
      <c r="GV40" s="152"/>
      <c r="GW40" s="152"/>
      <c r="GX40" s="152"/>
      <c r="GY40" s="152"/>
      <c r="GZ40" s="152"/>
      <c r="HA40" s="152"/>
      <c r="HB40" s="152"/>
      <c r="HC40" s="152"/>
      <c r="HD40" s="152"/>
      <c r="HE40" s="152"/>
      <c r="HF40" s="152"/>
      <c r="HG40" s="152"/>
      <c r="HH40" s="152"/>
      <c r="HI40" s="152"/>
      <c r="HJ40" s="152"/>
      <c r="HK40" s="152"/>
      <c r="HL40" s="152"/>
      <c r="HM40" s="152"/>
      <c r="HN40" s="152"/>
      <c r="HO40" s="152"/>
      <c r="HP40" s="152"/>
      <c r="HQ40" s="152"/>
      <c r="HR40" s="152"/>
      <c r="HS40" s="152"/>
      <c r="HT40" s="152"/>
      <c r="HU40" s="152"/>
      <c r="HV40" s="152"/>
      <c r="HW40" s="152"/>
      <c r="HX40" s="152"/>
      <c r="HY40" s="152"/>
      <c r="HZ40" s="152"/>
      <c r="IA40" s="152"/>
      <c r="IB40" s="152"/>
      <c r="IC40" s="152"/>
      <c r="ID40" s="152"/>
      <c r="IE40" s="152"/>
      <c r="IF40" s="152"/>
      <c r="IG40" s="152"/>
      <c r="IH40" s="152"/>
      <c r="II40" s="152"/>
      <c r="IJ40" s="152"/>
      <c r="IK40" s="152"/>
      <c r="IL40" s="152"/>
      <c r="IM40" s="152"/>
      <c r="IN40" s="152"/>
      <c r="IO40" s="152"/>
      <c r="IP40" s="152"/>
      <c r="IQ40" s="152"/>
      <c r="IR40" s="152"/>
      <c r="IS40" s="152"/>
      <c r="IT40" s="152"/>
      <c r="IU40" s="152"/>
    </row>
    <row r="41" spans="1:255" s="153" customFormat="1" ht="24" customHeight="1" x14ac:dyDescent="0.25">
      <c r="A41" s="148"/>
      <c r="B41" s="145" t="s">
        <v>28</v>
      </c>
      <c r="C41" s="145" t="s">
        <v>29</v>
      </c>
      <c r="D41" s="145" t="s">
        <v>30</v>
      </c>
      <c r="E41" s="145" t="s">
        <v>17</v>
      </c>
      <c r="F41" s="145" t="s">
        <v>18</v>
      </c>
      <c r="G41" s="145" t="s">
        <v>19</v>
      </c>
      <c r="H41" s="152"/>
      <c r="I41" s="152"/>
      <c r="J41" s="152"/>
      <c r="K41" s="161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2"/>
      <c r="FI41" s="152"/>
      <c r="FJ41" s="152"/>
      <c r="FK41" s="152"/>
      <c r="FL41" s="152"/>
      <c r="FM41" s="152"/>
      <c r="FN41" s="152"/>
      <c r="FO41" s="152"/>
      <c r="FP41" s="152"/>
      <c r="FQ41" s="152"/>
      <c r="FR41" s="152"/>
      <c r="FS41" s="152"/>
      <c r="FT41" s="152"/>
      <c r="FU41" s="152"/>
      <c r="FV41" s="152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52"/>
      <c r="GH41" s="152"/>
      <c r="GI41" s="152"/>
      <c r="GJ41" s="152"/>
      <c r="GK41" s="152"/>
      <c r="GL41" s="152"/>
      <c r="GM41" s="152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52"/>
      <c r="GY41" s="152"/>
      <c r="GZ41" s="152"/>
      <c r="HA41" s="152"/>
      <c r="HB41" s="152"/>
      <c r="HC41" s="152"/>
      <c r="HD41" s="152"/>
      <c r="HE41" s="152"/>
      <c r="HF41" s="152"/>
      <c r="HG41" s="152"/>
      <c r="HH41" s="152"/>
      <c r="HI41" s="152"/>
      <c r="HJ41" s="152"/>
      <c r="HK41" s="152"/>
      <c r="HL41" s="152"/>
      <c r="HM41" s="152"/>
      <c r="HN41" s="152"/>
      <c r="HO41" s="152"/>
      <c r="HP41" s="152"/>
      <c r="HQ41" s="152"/>
      <c r="HR41" s="152"/>
      <c r="HS41" s="152"/>
      <c r="HT41" s="152"/>
      <c r="HU41" s="152"/>
      <c r="HV41" s="152"/>
      <c r="HW41" s="152"/>
      <c r="HX41" s="152"/>
      <c r="HY41" s="152"/>
      <c r="HZ41" s="152"/>
      <c r="IA41" s="152"/>
      <c r="IB41" s="152"/>
      <c r="IC41" s="152"/>
      <c r="ID41" s="152"/>
      <c r="IE41" s="152"/>
      <c r="IF41" s="152"/>
      <c r="IG41" s="152"/>
      <c r="IH41" s="152"/>
      <c r="II41" s="152"/>
      <c r="IJ41" s="152"/>
      <c r="IK41" s="152"/>
      <c r="IL41" s="152"/>
      <c r="IM41" s="152"/>
      <c r="IN41" s="152"/>
      <c r="IO41" s="152"/>
      <c r="IP41" s="152"/>
      <c r="IQ41" s="152"/>
      <c r="IR41" s="152"/>
      <c r="IS41" s="152"/>
      <c r="IT41" s="152"/>
      <c r="IU41" s="152"/>
    </row>
    <row r="42" spans="1:255" ht="12.75" customHeight="1" x14ac:dyDescent="0.25">
      <c r="A42" s="11"/>
      <c r="B42" s="125" t="s">
        <v>31</v>
      </c>
      <c r="C42" s="126"/>
      <c r="D42" s="127"/>
      <c r="E42" s="126"/>
      <c r="F42" s="128"/>
      <c r="G42" s="128"/>
    </row>
    <row r="43" spans="1:255" ht="12.75" customHeight="1" x14ac:dyDescent="0.25">
      <c r="A43" s="11"/>
      <c r="B43" s="83" t="s">
        <v>72</v>
      </c>
      <c r="C43" s="23" t="s">
        <v>76</v>
      </c>
      <c r="D43" s="171">
        <v>200</v>
      </c>
      <c r="E43" s="23" t="s">
        <v>85</v>
      </c>
      <c r="F43" s="24">
        <v>392</v>
      </c>
      <c r="G43" s="24">
        <f>(D43*F43)</f>
        <v>78400</v>
      </c>
    </row>
    <row r="44" spans="1:255" ht="12.75" customHeight="1" x14ac:dyDescent="0.25">
      <c r="A44" s="11"/>
      <c r="B44" s="83" t="s">
        <v>73</v>
      </c>
      <c r="C44" s="23" t="s">
        <v>76</v>
      </c>
      <c r="D44" s="171">
        <v>200</v>
      </c>
      <c r="E44" s="23" t="s">
        <v>74</v>
      </c>
      <c r="F44" s="24">
        <v>424</v>
      </c>
      <c r="G44" s="24">
        <f>(D44*F44)</f>
        <v>84800</v>
      </c>
    </row>
    <row r="45" spans="1:255" ht="12.75" customHeight="1" x14ac:dyDescent="0.25">
      <c r="A45" s="11"/>
      <c r="B45" s="25" t="s">
        <v>75</v>
      </c>
      <c r="C45" s="26"/>
      <c r="D45" s="26"/>
      <c r="E45" s="26"/>
      <c r="F45" s="24"/>
      <c r="G45" s="24"/>
    </row>
    <row r="46" spans="1:255" ht="12.75" customHeight="1" x14ac:dyDescent="0.25">
      <c r="A46" s="11"/>
      <c r="B46" s="83" t="s">
        <v>95</v>
      </c>
      <c r="C46" s="23" t="s">
        <v>76</v>
      </c>
      <c r="D46" s="171">
        <v>200</v>
      </c>
      <c r="E46" s="23" t="s">
        <v>94</v>
      </c>
      <c r="F46" s="24">
        <v>460</v>
      </c>
      <c r="G46" s="24">
        <f>(D46*F46)</f>
        <v>92000</v>
      </c>
    </row>
    <row r="47" spans="1:255" ht="12.75" customHeight="1" x14ac:dyDescent="0.25">
      <c r="A47" s="11"/>
      <c r="B47" s="25" t="s">
        <v>32</v>
      </c>
      <c r="C47" s="26"/>
      <c r="D47" s="26"/>
      <c r="E47" s="26"/>
      <c r="F47" s="24"/>
      <c r="G47" s="24"/>
    </row>
    <row r="48" spans="1:255" ht="12.75" customHeight="1" x14ac:dyDescent="0.25">
      <c r="A48" s="11"/>
      <c r="B48" s="27" t="s">
        <v>77</v>
      </c>
      <c r="C48" s="28" t="s">
        <v>76</v>
      </c>
      <c r="D48" s="172">
        <v>1.5</v>
      </c>
      <c r="E48" s="28" t="s">
        <v>85</v>
      </c>
      <c r="F48" s="29">
        <v>42000</v>
      </c>
      <c r="G48" s="29">
        <f>(D48*F48)</f>
        <v>63000</v>
      </c>
    </row>
    <row r="49" spans="1:255" s="153" customFormat="1" ht="13.5" customHeight="1" x14ac:dyDescent="0.25">
      <c r="A49" s="148"/>
      <c r="B49" s="149" t="s">
        <v>33</v>
      </c>
      <c r="C49" s="150"/>
      <c r="D49" s="150"/>
      <c r="E49" s="150"/>
      <c r="F49" s="151"/>
      <c r="G49" s="147">
        <f>SUM(G42:G48)</f>
        <v>318200</v>
      </c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  <c r="FT49" s="152"/>
      <c r="FU49" s="152"/>
      <c r="FV49" s="152"/>
      <c r="FW49" s="152"/>
      <c r="FX49" s="152"/>
      <c r="FY49" s="152"/>
      <c r="FZ49" s="152"/>
      <c r="GA49" s="152"/>
      <c r="GB49" s="152"/>
      <c r="GC49" s="152"/>
      <c r="GD49" s="152"/>
      <c r="GE49" s="152"/>
      <c r="GF49" s="152"/>
      <c r="GG49" s="152"/>
      <c r="GH49" s="152"/>
      <c r="GI49" s="152"/>
      <c r="GJ49" s="152"/>
      <c r="GK49" s="152"/>
      <c r="GL49" s="152"/>
      <c r="GM49" s="152"/>
      <c r="GN49" s="152"/>
      <c r="GO49" s="152"/>
      <c r="GP49" s="152"/>
      <c r="GQ49" s="152"/>
      <c r="GR49" s="152"/>
      <c r="GS49" s="152"/>
      <c r="GT49" s="152"/>
      <c r="GU49" s="152"/>
      <c r="GV49" s="152"/>
      <c r="GW49" s="152"/>
      <c r="GX49" s="152"/>
      <c r="GY49" s="152"/>
      <c r="GZ49" s="152"/>
      <c r="HA49" s="152"/>
      <c r="HB49" s="152"/>
      <c r="HC49" s="152"/>
      <c r="HD49" s="152"/>
      <c r="HE49" s="152"/>
      <c r="HF49" s="152"/>
      <c r="HG49" s="152"/>
      <c r="HH49" s="152"/>
      <c r="HI49" s="152"/>
      <c r="HJ49" s="152"/>
      <c r="HK49" s="152"/>
      <c r="HL49" s="152"/>
      <c r="HM49" s="152"/>
      <c r="HN49" s="152"/>
      <c r="HO49" s="152"/>
      <c r="HP49" s="152"/>
      <c r="HQ49" s="152"/>
      <c r="HR49" s="152"/>
      <c r="HS49" s="152"/>
      <c r="HT49" s="152"/>
      <c r="HU49" s="152"/>
      <c r="HV49" s="152"/>
      <c r="HW49" s="152"/>
      <c r="HX49" s="152"/>
      <c r="HY49" s="152"/>
      <c r="HZ49" s="152"/>
      <c r="IA49" s="152"/>
      <c r="IB49" s="152"/>
      <c r="IC49" s="152"/>
      <c r="ID49" s="152"/>
      <c r="IE49" s="152"/>
      <c r="IF49" s="152"/>
      <c r="IG49" s="152"/>
      <c r="IH49" s="152"/>
      <c r="II49" s="152"/>
      <c r="IJ49" s="152"/>
      <c r="IK49" s="152"/>
      <c r="IL49" s="152"/>
      <c r="IM49" s="152"/>
      <c r="IN49" s="152"/>
      <c r="IO49" s="152"/>
      <c r="IP49" s="152"/>
      <c r="IQ49" s="152"/>
      <c r="IR49" s="152"/>
      <c r="IS49" s="152"/>
      <c r="IT49" s="152"/>
      <c r="IU49" s="152"/>
    </row>
    <row r="50" spans="1:255" ht="12" customHeight="1" x14ac:dyDescent="0.25">
      <c r="A50" s="2"/>
      <c r="B50" s="18"/>
      <c r="C50" s="19"/>
      <c r="D50" s="19"/>
      <c r="E50" s="30"/>
      <c r="F50" s="20"/>
      <c r="G50" s="20"/>
    </row>
    <row r="51" spans="1:255" ht="12" customHeight="1" x14ac:dyDescent="0.25">
      <c r="A51" s="4"/>
      <c r="B51" s="12" t="s">
        <v>34</v>
      </c>
      <c r="C51" s="13"/>
      <c r="D51" s="14"/>
      <c r="E51" s="14"/>
      <c r="F51" s="15"/>
      <c r="G51" s="15"/>
    </row>
    <row r="52" spans="1:255" ht="24" customHeight="1" x14ac:dyDescent="0.25">
      <c r="A52" s="4"/>
      <c r="B52" s="16" t="s">
        <v>35</v>
      </c>
      <c r="C52" s="17" t="s">
        <v>29</v>
      </c>
      <c r="D52" s="17" t="s">
        <v>30</v>
      </c>
      <c r="E52" s="16" t="s">
        <v>17</v>
      </c>
      <c r="F52" s="17" t="s">
        <v>18</v>
      </c>
      <c r="G52" s="16" t="s">
        <v>19</v>
      </c>
    </row>
    <row r="53" spans="1:255" ht="12.75" customHeight="1" x14ac:dyDescent="0.25">
      <c r="A53" s="11"/>
      <c r="B53" s="129"/>
      <c r="C53" s="130"/>
      <c r="D53" s="131"/>
      <c r="E53" s="132"/>
      <c r="F53" s="133"/>
      <c r="G53" s="131"/>
    </row>
    <row r="54" spans="1:255" s="153" customFormat="1" ht="13.5" customHeight="1" x14ac:dyDescent="0.25">
      <c r="A54" s="148"/>
      <c r="B54" s="162" t="s">
        <v>36</v>
      </c>
      <c r="C54" s="163"/>
      <c r="D54" s="163"/>
      <c r="E54" s="163"/>
      <c r="F54" s="164"/>
      <c r="G54" s="165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52"/>
      <c r="GH54" s="152"/>
      <c r="GI54" s="152"/>
      <c r="GJ54" s="152"/>
      <c r="GK54" s="152"/>
      <c r="GL54" s="152"/>
      <c r="GM54" s="152"/>
      <c r="GN54" s="152"/>
      <c r="GO54" s="152"/>
      <c r="GP54" s="152"/>
      <c r="GQ54" s="152"/>
      <c r="GR54" s="152"/>
      <c r="GS54" s="152"/>
      <c r="GT54" s="152"/>
      <c r="GU54" s="152"/>
      <c r="GV54" s="152"/>
      <c r="GW54" s="152"/>
      <c r="GX54" s="152"/>
      <c r="GY54" s="152"/>
      <c r="GZ54" s="152"/>
      <c r="HA54" s="152"/>
      <c r="HB54" s="152"/>
      <c r="HC54" s="152"/>
      <c r="HD54" s="152"/>
      <c r="HE54" s="152"/>
      <c r="HF54" s="152"/>
      <c r="HG54" s="152"/>
      <c r="HH54" s="152"/>
      <c r="HI54" s="152"/>
      <c r="HJ54" s="152"/>
      <c r="HK54" s="152"/>
      <c r="HL54" s="152"/>
      <c r="HM54" s="152"/>
      <c r="HN54" s="152"/>
      <c r="HO54" s="152"/>
      <c r="HP54" s="152"/>
      <c r="HQ54" s="152"/>
      <c r="HR54" s="152"/>
      <c r="HS54" s="152"/>
      <c r="HT54" s="152"/>
      <c r="HU54" s="152"/>
      <c r="HV54" s="152"/>
      <c r="HW54" s="152"/>
      <c r="HX54" s="152"/>
      <c r="HY54" s="152"/>
      <c r="HZ54" s="152"/>
      <c r="IA54" s="152"/>
      <c r="IB54" s="152"/>
      <c r="IC54" s="152"/>
      <c r="ID54" s="152"/>
      <c r="IE54" s="152"/>
      <c r="IF54" s="152"/>
      <c r="IG54" s="152"/>
      <c r="IH54" s="152"/>
      <c r="II54" s="152"/>
      <c r="IJ54" s="152"/>
      <c r="IK54" s="152"/>
      <c r="IL54" s="152"/>
      <c r="IM54" s="152"/>
      <c r="IN54" s="152"/>
      <c r="IO54" s="152"/>
      <c r="IP54" s="152"/>
      <c r="IQ54" s="152"/>
      <c r="IR54" s="152"/>
      <c r="IS54" s="152"/>
      <c r="IT54" s="152"/>
      <c r="IU54" s="152"/>
    </row>
    <row r="55" spans="1:255" ht="12" customHeight="1" x14ac:dyDescent="0.25">
      <c r="A55" s="2"/>
      <c r="B55" s="43"/>
      <c r="C55" s="43"/>
      <c r="D55" s="43"/>
      <c r="E55" s="43"/>
      <c r="F55" s="44"/>
      <c r="G55" s="44"/>
    </row>
    <row r="56" spans="1:255" ht="12" customHeight="1" x14ac:dyDescent="0.25">
      <c r="A56" s="40"/>
      <c r="B56" s="45" t="s">
        <v>37</v>
      </c>
      <c r="C56" s="46"/>
      <c r="D56" s="46"/>
      <c r="E56" s="46"/>
      <c r="F56" s="46"/>
      <c r="G56" s="47">
        <f>G28+G38+G49+G54+G33</f>
        <v>1071200</v>
      </c>
    </row>
    <row r="57" spans="1:255" ht="12" customHeight="1" x14ac:dyDescent="0.25">
      <c r="A57" s="40"/>
      <c r="B57" s="48" t="s">
        <v>38</v>
      </c>
      <c r="C57" s="32"/>
      <c r="D57" s="32"/>
      <c r="E57" s="32"/>
      <c r="F57" s="32"/>
      <c r="G57" s="49">
        <f>G56*0.05</f>
        <v>53560</v>
      </c>
    </row>
    <row r="58" spans="1:255" ht="12" customHeight="1" x14ac:dyDescent="0.25">
      <c r="A58" s="40"/>
      <c r="B58" s="50" t="s">
        <v>39</v>
      </c>
      <c r="C58" s="31"/>
      <c r="D58" s="31"/>
      <c r="E58" s="31"/>
      <c r="F58" s="31"/>
      <c r="G58" s="51">
        <f>G57+G56</f>
        <v>1124760</v>
      </c>
    </row>
    <row r="59" spans="1:255" ht="12" customHeight="1" x14ac:dyDescent="0.25">
      <c r="A59" s="40"/>
      <c r="B59" s="48" t="s">
        <v>40</v>
      </c>
      <c r="C59" s="32"/>
      <c r="D59" s="32"/>
      <c r="E59" s="32"/>
      <c r="F59" s="32"/>
      <c r="G59" s="49">
        <f>G12</f>
        <v>1500000</v>
      </c>
    </row>
    <row r="60" spans="1:255" ht="12" customHeight="1" x14ac:dyDescent="0.25">
      <c r="A60" s="40"/>
      <c r="B60" s="52" t="s">
        <v>41</v>
      </c>
      <c r="C60" s="53"/>
      <c r="D60" s="53"/>
      <c r="E60" s="53"/>
      <c r="F60" s="53"/>
      <c r="G60" s="54">
        <f>G59-G58</f>
        <v>375240</v>
      </c>
    </row>
    <row r="61" spans="1:255" ht="12" customHeight="1" x14ac:dyDescent="0.25">
      <c r="A61" s="40"/>
      <c r="B61" s="41" t="s">
        <v>42</v>
      </c>
      <c r="C61" s="42"/>
      <c r="D61" s="42"/>
      <c r="E61" s="42"/>
      <c r="F61" s="42"/>
      <c r="G61" s="37"/>
    </row>
    <row r="62" spans="1:255" ht="12.75" customHeight="1" thickBot="1" x14ac:dyDescent="0.3">
      <c r="A62" s="40"/>
      <c r="B62" s="55"/>
      <c r="C62" s="42"/>
      <c r="D62" s="42"/>
      <c r="E62" s="42"/>
      <c r="F62" s="42"/>
      <c r="G62" s="37"/>
    </row>
    <row r="63" spans="1:255" ht="12" customHeight="1" x14ac:dyDescent="0.25">
      <c r="A63" s="40"/>
      <c r="B63" s="66" t="s">
        <v>43</v>
      </c>
      <c r="C63" s="67"/>
      <c r="D63" s="67"/>
      <c r="E63" s="67"/>
      <c r="F63" s="68"/>
      <c r="G63" s="37"/>
    </row>
    <row r="64" spans="1:255" ht="12" customHeight="1" x14ac:dyDescent="0.25">
      <c r="A64" s="40"/>
      <c r="B64" s="69" t="s">
        <v>44</v>
      </c>
      <c r="C64" s="39"/>
      <c r="D64" s="39"/>
      <c r="E64" s="39"/>
      <c r="F64" s="70"/>
      <c r="G64" s="37"/>
    </row>
    <row r="65" spans="1:7" ht="12" customHeight="1" x14ac:dyDescent="0.25">
      <c r="A65" s="40"/>
      <c r="B65" s="69" t="s">
        <v>45</v>
      </c>
      <c r="C65" s="39"/>
      <c r="D65" s="39"/>
      <c r="E65" s="39"/>
      <c r="F65" s="70"/>
      <c r="G65" s="37"/>
    </row>
    <row r="66" spans="1:7" ht="12" customHeight="1" x14ac:dyDescent="0.25">
      <c r="A66" s="40"/>
      <c r="B66" s="69" t="s">
        <v>46</v>
      </c>
      <c r="C66" s="39"/>
      <c r="D66" s="39"/>
      <c r="E66" s="39"/>
      <c r="F66" s="70"/>
      <c r="G66" s="37"/>
    </row>
    <row r="67" spans="1:7" ht="12" customHeight="1" x14ac:dyDescent="0.25">
      <c r="A67" s="40"/>
      <c r="B67" s="69" t="s">
        <v>47</v>
      </c>
      <c r="C67" s="39"/>
      <c r="D67" s="39"/>
      <c r="E67" s="39"/>
      <c r="F67" s="70"/>
      <c r="G67" s="37"/>
    </row>
    <row r="68" spans="1:7" ht="12" customHeight="1" x14ac:dyDescent="0.25">
      <c r="A68" s="40"/>
      <c r="B68" s="69" t="s">
        <v>48</v>
      </c>
      <c r="C68" s="39"/>
      <c r="D68" s="39"/>
      <c r="E68" s="39"/>
      <c r="F68" s="70"/>
      <c r="G68" s="37"/>
    </row>
    <row r="69" spans="1:7" ht="12.75" customHeight="1" thickBot="1" x14ac:dyDescent="0.3">
      <c r="A69" s="40"/>
      <c r="B69" s="71" t="s">
        <v>49</v>
      </c>
      <c r="C69" s="72"/>
      <c r="D69" s="72"/>
      <c r="E69" s="72"/>
      <c r="F69" s="73"/>
      <c r="G69" s="37"/>
    </row>
    <row r="70" spans="1:7" ht="12.75" customHeight="1" x14ac:dyDescent="0.25">
      <c r="A70" s="40"/>
      <c r="B70" s="64"/>
      <c r="C70" s="39"/>
      <c r="D70" s="39"/>
      <c r="E70" s="39"/>
      <c r="F70" s="39"/>
      <c r="G70" s="37"/>
    </row>
    <row r="71" spans="1:7" ht="15" customHeight="1" thickBot="1" x14ac:dyDescent="0.3">
      <c r="A71" s="40"/>
      <c r="B71" s="175" t="s">
        <v>50</v>
      </c>
      <c r="C71" s="176"/>
      <c r="D71" s="63"/>
      <c r="E71" s="34"/>
      <c r="F71" s="34"/>
      <c r="G71" s="37"/>
    </row>
    <row r="72" spans="1:7" ht="12" customHeight="1" x14ac:dyDescent="0.25">
      <c r="A72" s="40"/>
      <c r="B72" s="57" t="s">
        <v>35</v>
      </c>
      <c r="C72" s="174" t="s">
        <v>51</v>
      </c>
      <c r="D72" s="58" t="s">
        <v>52</v>
      </c>
      <c r="E72" s="34"/>
      <c r="F72" s="34"/>
      <c r="G72" s="37"/>
    </row>
    <row r="73" spans="1:7" ht="12" customHeight="1" x14ac:dyDescent="0.25">
      <c r="A73" s="40"/>
      <c r="B73" s="59" t="s">
        <v>53</v>
      </c>
      <c r="C73" s="134">
        <f>G28</f>
        <v>660000</v>
      </c>
      <c r="D73" s="60">
        <f>(C73/C79)</f>
        <v>0.58679184892777125</v>
      </c>
      <c r="E73" s="34"/>
      <c r="F73" s="82"/>
      <c r="G73" s="37"/>
    </row>
    <row r="74" spans="1:7" ht="12" customHeight="1" x14ac:dyDescent="0.25">
      <c r="A74" s="40"/>
      <c r="B74" s="59" t="s">
        <v>54</v>
      </c>
      <c r="C74" s="173">
        <f>G33</f>
        <v>45000</v>
      </c>
      <c r="D74" s="60">
        <v>0</v>
      </c>
      <c r="E74" s="34"/>
      <c r="F74" s="34"/>
      <c r="G74" s="37"/>
    </row>
    <row r="75" spans="1:7" ht="12" customHeight="1" x14ac:dyDescent="0.25">
      <c r="A75" s="40"/>
      <c r="B75" s="59" t="s">
        <v>55</v>
      </c>
      <c r="C75" s="134">
        <f>G38</f>
        <v>48000</v>
      </c>
      <c r="D75" s="60">
        <f>(C75/C79)</f>
        <v>4.267577083111064E-2</v>
      </c>
      <c r="E75" s="34"/>
      <c r="F75" s="34"/>
      <c r="G75" s="37"/>
    </row>
    <row r="76" spans="1:7" ht="12" customHeight="1" x14ac:dyDescent="0.25">
      <c r="A76" s="40"/>
      <c r="B76" s="59" t="s">
        <v>28</v>
      </c>
      <c r="C76" s="134">
        <f>G49</f>
        <v>318200</v>
      </c>
      <c r="D76" s="60">
        <f>(C76/C79)</f>
        <v>0.28290479746790426</v>
      </c>
      <c r="E76" s="34"/>
      <c r="F76" s="34"/>
      <c r="G76" s="37"/>
    </row>
    <row r="77" spans="1:7" ht="12" customHeight="1" x14ac:dyDescent="0.25">
      <c r="A77" s="40"/>
      <c r="B77" s="59" t="s">
        <v>56</v>
      </c>
      <c r="C77" s="135">
        <v>0</v>
      </c>
      <c r="D77" s="60">
        <f>(C77/C79)</f>
        <v>0</v>
      </c>
      <c r="E77" s="36"/>
      <c r="F77" s="36"/>
      <c r="G77" s="37"/>
    </row>
    <row r="78" spans="1:7" ht="12" customHeight="1" x14ac:dyDescent="0.25">
      <c r="A78" s="40"/>
      <c r="B78" s="59" t="s">
        <v>57</v>
      </c>
      <c r="C78" s="135">
        <f>G57</f>
        <v>53560</v>
      </c>
      <c r="D78" s="60">
        <f>(C78/C79)</f>
        <v>4.7619047619047616E-2</v>
      </c>
      <c r="E78" s="36"/>
      <c r="F78" s="36"/>
      <c r="G78" s="37"/>
    </row>
    <row r="79" spans="1:7" ht="12.75" customHeight="1" thickBot="1" x14ac:dyDescent="0.3">
      <c r="A79" s="40"/>
      <c r="B79" s="61" t="s">
        <v>58</v>
      </c>
      <c r="C79" s="136">
        <f>SUM(C73:C78)</f>
        <v>1124760</v>
      </c>
      <c r="D79" s="62">
        <f>SUM(D73:D78)</f>
        <v>0.95999146484583386</v>
      </c>
      <c r="E79" s="36"/>
      <c r="F79" s="36"/>
      <c r="G79" s="37"/>
    </row>
    <row r="80" spans="1:7" ht="12" customHeight="1" x14ac:dyDescent="0.25">
      <c r="A80" s="40"/>
      <c r="B80" s="55"/>
      <c r="C80" s="42"/>
      <c r="D80" s="42"/>
      <c r="E80" s="42"/>
      <c r="F80" s="42"/>
      <c r="G80" s="37"/>
    </row>
    <row r="81" spans="1:7" ht="12.75" customHeight="1" x14ac:dyDescent="0.25">
      <c r="A81" s="40"/>
      <c r="B81" s="56"/>
      <c r="C81" s="42"/>
      <c r="D81" s="42"/>
      <c r="E81" s="42"/>
      <c r="F81" s="42"/>
      <c r="G81" s="37"/>
    </row>
    <row r="82" spans="1:7" ht="12" customHeight="1" thickBot="1" x14ac:dyDescent="0.3">
      <c r="A82" s="33"/>
      <c r="B82" s="75"/>
      <c r="C82" s="76" t="s">
        <v>100</v>
      </c>
      <c r="D82" s="77"/>
      <c r="E82" s="78"/>
      <c r="F82" s="35"/>
      <c r="G82" s="37"/>
    </row>
    <row r="83" spans="1:7" ht="12" customHeight="1" x14ac:dyDescent="0.25">
      <c r="A83" s="40"/>
      <c r="B83" s="137" t="s">
        <v>98</v>
      </c>
      <c r="C83" s="138">
        <v>9000</v>
      </c>
      <c r="D83" s="138">
        <v>10000</v>
      </c>
      <c r="E83" s="139">
        <v>11000</v>
      </c>
      <c r="F83" s="74"/>
      <c r="G83" s="38"/>
    </row>
    <row r="84" spans="1:7" ht="12.75" customHeight="1" thickBot="1" x14ac:dyDescent="0.3">
      <c r="A84" s="40"/>
      <c r="B84" s="61" t="s">
        <v>99</v>
      </c>
      <c r="C84" s="140">
        <f>C79/C83</f>
        <v>124.97333333333333</v>
      </c>
      <c r="D84" s="140">
        <f>(G58/D83)</f>
        <v>112.476</v>
      </c>
      <c r="E84" s="140">
        <f>C79/E83</f>
        <v>102.25090909090909</v>
      </c>
      <c r="F84" s="74"/>
      <c r="G84" s="38"/>
    </row>
    <row r="85" spans="1:7" ht="15.6" customHeight="1" x14ac:dyDescent="0.25">
      <c r="A85" s="40"/>
      <c r="B85" s="65" t="s">
        <v>59</v>
      </c>
      <c r="C85" s="39"/>
      <c r="D85" s="39"/>
      <c r="E85" s="39"/>
      <c r="F85" s="39"/>
      <c r="G85" s="39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2021-03-24T13:38:54Z</dcterms:modified>
</cp:coreProperties>
</file>