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335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<sst xmlns="http://schemas.openxmlformats.org/spreadsheetml/2006/main" count="155" uniqueCount="108">
  <si>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</si>
  <si>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</si>
  <si>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</si>
  <si>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</si>
  <si>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</si>
  <si>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</si>
  <si>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</si>
  <si>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</si>
  <si>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</si>
  <si>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</si>
  <si>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</si>
  <si>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</si>
  <si>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</si>
  <si>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</si>
  <si>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</si>
  <si>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</si>
  <si>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</si>
  <si>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</si>
  <si>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</si>
  <si>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</si>
  <si>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</si>
  <si>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</si>
  <si>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</si>
  <si>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</si>
  <si>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</si>
  <si>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</si>
  <si>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</si>
  <si>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</si>
  <si>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</si>
  <si>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</si>
  <si>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</si>
  <si>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</si>
  <si>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</si>
  <si>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</si>
  <si>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</si>
  <si>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</si>
  <si>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</si>
  <si>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</si>
  <si>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</si>
  <si>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</si>
  <si>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</si>
  <si>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</si>
  <si>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</si>
  <si>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</si>
  <si>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</si>
  <si>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</si>
  <si>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</si>
  <si>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</si>
  <si>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</si>
  <si>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</si>
  <si>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</si>
  <si>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</si>
  <si>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</si>
  <si>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</si>
  <si>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</si>
  <si>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</si>
  <si>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</si>
  <si>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</si>
  <si>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</si>
  <si>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</si>
  <si>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</si>
  <si>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</si>
  <si>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</si>
  <si>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</si>
  <si>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</si>
  <si>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</si>
  <si>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RENDIMIENTO (qqm., /Há.)</t>
  </si>
  <si>
    <t>Ene-Feb</t>
  </si>
  <si>
    <t>DE LOS RIOS</t>
  </si>
  <si>
    <t>INGRESO ESPERADO, CON IVA ($)</t>
  </si>
  <si>
    <t>ÁREA</t>
  </si>
  <si>
    <t>RIO BUENO</t>
  </si>
  <si>
    <t>DESTINO PRODUCCIÓN</t>
  </si>
  <si>
    <t>RIO BUENO - LAGO RANCO</t>
  </si>
  <si>
    <t>Jul-Ago</t>
  </si>
  <si>
    <t>Aplicación Herbicida pre-siembra</t>
  </si>
  <si>
    <t>Rastraje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</si>
  <si>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</si>
  <si>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</si>
  <si>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</si>
  <si>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</si>
  <si>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</si>
  <si>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</si>
  <si>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</si>
  <si>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</si>
  <si>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Nitromag</t>
  </si>
  <si>
    <t>Superfosfato Triple</t>
  </si>
  <si>
    <t>Muriato de Potasio</t>
  </si>
  <si>
    <t>Glifosato</t>
  </si>
  <si>
    <t>l</t>
  </si>
  <si>
    <t>MCPA+ALLIADO</t>
  </si>
  <si>
    <t>Noviembre</t>
  </si>
  <si>
    <t>FUNGICIDA</t>
  </si>
  <si>
    <t>Tebuconazole</t>
  </si>
  <si>
    <t>Diciembre</t>
  </si>
  <si>
    <t>Tebuconazole-carbendazima</t>
  </si>
  <si>
    <t>Nov-Dic</t>
  </si>
  <si>
    <t xml:space="preserve">Semilla </t>
  </si>
  <si>
    <t>Junio-Septiembre</t>
  </si>
  <si>
    <t>Junio-Agosto</t>
  </si>
  <si>
    <t>Junio-Julio</t>
  </si>
  <si>
    <t>Jun-Ago</t>
  </si>
  <si>
    <t>AVENA</t>
  </si>
  <si>
    <t>NEHUEN</t>
  </si>
  <si>
    <t>MEDIO-ALTO</t>
  </si>
  <si>
    <t>MERCADO LOCAL</t>
  </si>
  <si>
    <t>LLUVIA EXTEMPORADA Y VIENTO EXCESIVO</t>
  </si>
  <si>
    <t>Desinfección semilla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</si>
</sst>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14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justify" wrapText="1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49" fontId="2" fillId="35" borderId="17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3" fillId="34" borderId="16" xfId="0" applyNumberFormat="1" applyFont="1" applyFill="1" applyBorder="1" applyAlignment="1">
      <alignment/>
    </xf>
    <xf numFmtId="49" fontId="2" fillId="35" borderId="19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/>
    </xf>
    <xf numFmtId="49" fontId="5" fillId="34" borderId="24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/>
    </xf>
    <xf numFmtId="49" fontId="10" fillId="33" borderId="25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6" xfId="0" applyNumberFormat="1" applyFont="1" applyFill="1" applyBorder="1" applyAlignment="1">
      <alignment vertical="center"/>
    </xf>
    <xf numFmtId="3" fontId="14" fillId="34" borderId="11" xfId="0" applyNumberFormat="1" applyFont="1" applyFill="1" applyBorder="1" applyAlignment="1">
      <alignment vertical="center"/>
    </xf>
    <xf numFmtId="0" fontId="14" fillId="34" borderId="11" xfId="0" applyNumberFormat="1" applyFont="1" applyFill="1" applyBorder="1" applyAlignment="1">
      <alignment vertical="center"/>
    </xf>
    <xf numFmtId="175" fontId="14" fillId="34" borderId="11" xfId="0" applyNumberFormat="1" applyFont="1" applyFill="1" applyBorder="1" applyAlignment="1">
      <alignment vertical="center"/>
    </xf>
    <xf numFmtId="0" fontId="11" fillId="36" borderId="27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174" fontId="18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3" fillId="34" borderId="28" xfId="0" applyFont="1" applyFill="1" applyBorder="1" applyAlignment="1">
      <alignment/>
    </xf>
    <xf numFmtId="3" fontId="3" fillId="34" borderId="28" xfId="0" applyNumberFormat="1" applyFont="1" applyFill="1" applyBorder="1" applyAlignment="1">
      <alignment/>
    </xf>
    <xf numFmtId="49" fontId="2" fillId="35" borderId="29" xfId="0" applyNumberFormat="1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174" fontId="2" fillId="35" borderId="31" xfId="0" applyNumberFormat="1" applyFont="1" applyFill="1" applyBorder="1" applyAlignment="1">
      <alignment vertical="center"/>
    </xf>
    <xf numFmtId="49" fontId="2" fillId="33" borderId="32" xfId="0" applyNumberFormat="1" applyFont="1" applyFill="1" applyBorder="1" applyAlignment="1">
      <alignment vertical="center"/>
    </xf>
    <xf numFmtId="174" fontId="2" fillId="33" borderId="33" xfId="0" applyNumberFormat="1" applyFont="1" applyFill="1" applyBorder="1" applyAlignment="1">
      <alignment vertical="center"/>
    </xf>
    <xf numFmtId="49" fontId="2" fillId="35" borderId="32" xfId="0" applyNumberFormat="1" applyFont="1" applyFill="1" applyBorder="1" applyAlignment="1">
      <alignment vertical="center"/>
    </xf>
    <xf numFmtId="174" fontId="2" fillId="35" borderId="33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0" fontId="11" fillId="35" borderId="35" xfId="0" applyFont="1" applyFill="1" applyBorder="1" applyAlignment="1">
      <alignment vertical="center"/>
    </xf>
    <xf numFmtId="174" fontId="2" fillId="38" borderId="36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49" fontId="14" fillId="37" borderId="37" xfId="0" applyNumberFormat="1" applyFont="1" applyFill="1" applyBorder="1" applyAlignment="1">
      <alignment vertical="center"/>
    </xf>
    <xf numFmtId="49" fontId="16" fillId="37" borderId="38" xfId="0" applyNumberFormat="1" applyFont="1" applyFill="1" applyBorder="1" applyAlignment="1">
      <alignment/>
    </xf>
    <xf numFmtId="49" fontId="14" fillId="34" borderId="39" xfId="0" applyNumberFormat="1" applyFont="1" applyFill="1" applyBorder="1" applyAlignment="1">
      <alignment vertical="center"/>
    </xf>
    <xf numFmtId="9" fontId="16" fillId="34" borderId="40" xfId="0" applyNumberFormat="1" applyFont="1" applyFill="1" applyBorder="1" applyAlignment="1">
      <alignment/>
    </xf>
    <xf numFmtId="49" fontId="14" fillId="37" borderId="41" xfId="0" applyNumberFormat="1" applyFont="1" applyFill="1" applyBorder="1" applyAlignment="1">
      <alignment vertical="center"/>
    </xf>
    <xf numFmtId="175" fontId="14" fillId="37" borderId="42" xfId="0" applyNumberFormat="1" applyFont="1" applyFill="1" applyBorder="1" applyAlignment="1">
      <alignment vertical="center"/>
    </xf>
    <xf numFmtId="9" fontId="14" fillId="37" borderId="43" xfId="0" applyNumberFormat="1" applyFont="1" applyFill="1" applyBorder="1" applyAlignment="1">
      <alignment vertical="center"/>
    </xf>
    <xf numFmtId="0" fontId="16" fillId="39" borderId="44" xfId="0" applyFont="1" applyFill="1" applyBorder="1" applyAlignment="1">
      <alignment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vertical="center"/>
    </xf>
    <xf numFmtId="49" fontId="14" fillId="34" borderId="45" xfId="0" applyNumberFormat="1" applyFont="1" applyFill="1" applyBorder="1" applyAlignment="1">
      <alignment vertical="center"/>
    </xf>
    <xf numFmtId="0" fontId="16" fillId="34" borderId="46" xfId="0" applyFont="1" applyFill="1" applyBorder="1" applyAlignment="1">
      <alignment/>
    </xf>
    <xf numFmtId="0" fontId="16" fillId="34" borderId="47" xfId="0" applyFont="1" applyFill="1" applyBorder="1" applyAlignment="1">
      <alignment/>
    </xf>
    <xf numFmtId="49" fontId="16" fillId="34" borderId="48" xfId="0" applyNumberFormat="1" applyFont="1" applyFill="1" applyBorder="1" applyAlignment="1">
      <alignment vertical="center"/>
    </xf>
    <xf numFmtId="0" fontId="16" fillId="34" borderId="49" xfId="0" applyFont="1" applyFill="1" applyBorder="1" applyAlignment="1">
      <alignment/>
    </xf>
    <xf numFmtId="49" fontId="16" fillId="34" borderId="50" xfId="0" applyNumberFormat="1" applyFont="1" applyFill="1" applyBorder="1" applyAlignment="1">
      <alignment vertical="center"/>
    </xf>
    <xf numFmtId="0" fontId="16" fillId="34" borderId="51" xfId="0" applyFont="1" applyFill="1" applyBorder="1" applyAlignment="1">
      <alignment/>
    </xf>
    <xf numFmtId="0" fontId="16" fillId="34" borderId="52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7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3" xfId="0" applyFont="1" applyFill="1" applyBorder="1" applyAlignment="1">
      <alignment vertical="center"/>
    </xf>
    <xf numFmtId="49" fontId="14" fillId="37" borderId="54" xfId="0" applyNumberFormat="1" applyFont="1" applyFill="1" applyBorder="1" applyAlignment="1">
      <alignment vertical="center"/>
    </xf>
    <xf numFmtId="0" fontId="14" fillId="37" borderId="55" xfId="0" applyNumberFormat="1" applyFont="1" applyFill="1" applyBorder="1" applyAlignment="1">
      <alignment vertical="center"/>
    </xf>
    <xf numFmtId="0" fontId="14" fillId="37" borderId="56" xfId="0" applyNumberFormat="1" applyFont="1" applyFill="1" applyBorder="1" applyAlignment="1">
      <alignment vertical="center"/>
    </xf>
    <xf numFmtId="175" fontId="14" fillId="37" borderId="43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10" fillId="33" borderId="57" xfId="0" applyNumberFormat="1" applyFont="1" applyFill="1" applyBorder="1" applyAlignment="1">
      <alignment vertical="center"/>
    </xf>
    <xf numFmtId="0" fontId="10" fillId="33" borderId="57" xfId="0" applyFont="1" applyFill="1" applyBorder="1" applyAlignment="1">
      <alignment horizontal="center" vertical="center"/>
    </xf>
    <xf numFmtId="49" fontId="5" fillId="34" borderId="58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right" vertical="center"/>
    </xf>
    <xf numFmtId="0" fontId="3" fillId="34" borderId="59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4" borderId="59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right" vertical="center"/>
    </xf>
    <xf numFmtId="178" fontId="5" fillId="34" borderId="11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14" fontId="5" fillId="34" borderId="11" xfId="0" applyNumberFormat="1" applyFont="1" applyFill="1" applyBorder="1" applyAlignment="1">
      <alignment horizontal="right" vertical="center"/>
    </xf>
    <xf numFmtId="49" fontId="5" fillId="34" borderId="11" xfId="0" applyNumberFormat="1" applyFont="1" applyFill="1" applyBorder="1" applyAlignment="1">
      <alignment vertical="center" wrapText="1"/>
    </xf>
    <xf numFmtId="1" fontId="0" fillId="0" borderId="0" xfId="0" applyNumberFormat="1" applyFont="1" applyAlignment="1">
      <alignment/>
    </xf>
    <xf numFmtId="0" fontId="5" fillId="34" borderId="11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/>
    </xf>
    <xf numFmtId="3" fontId="8" fillId="33" borderId="19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24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right"/>
    </xf>
    <xf numFmtId="3" fontId="5" fillId="34" borderId="24" xfId="0" applyNumberFormat="1" applyFont="1" applyFill="1" applyBorder="1" applyAlignment="1">
      <alignment horizontal="right"/>
    </xf>
    <xf numFmtId="0" fontId="5" fillId="34" borderId="58" xfId="0" applyNumberFormat="1" applyFont="1" applyFill="1" applyBorder="1" applyAlignment="1">
      <alignment horizontal="right"/>
    </xf>
    <xf numFmtId="49" fontId="5" fillId="34" borderId="58" xfId="0" applyNumberFormat="1" applyFont="1" applyFill="1" applyBorder="1" applyAlignment="1">
      <alignment horizontal="right"/>
    </xf>
    <xf numFmtId="3" fontId="5" fillId="34" borderId="58" xfId="0" applyNumberFormat="1" applyFont="1" applyFill="1" applyBorder="1" applyAlignment="1">
      <alignment horizontal="right"/>
    </xf>
    <xf numFmtId="0" fontId="10" fillId="33" borderId="57" xfId="0" applyFont="1" applyFill="1" applyBorder="1" applyAlignment="1">
      <alignment horizontal="right" vertical="center"/>
    </xf>
    <xf numFmtId="3" fontId="10" fillId="33" borderId="57" xfId="0" applyNumberFormat="1" applyFont="1" applyFill="1" applyBorder="1" applyAlignment="1">
      <alignment horizontal="right" vertical="center"/>
    </xf>
    <xf numFmtId="49" fontId="5" fillId="34" borderId="58" xfId="0" applyNumberFormat="1" applyFont="1" applyFill="1" applyBorder="1" applyAlignment="1">
      <alignment wrapText="1"/>
    </xf>
    <xf numFmtId="49" fontId="19" fillId="39" borderId="60" xfId="0" applyNumberFormat="1" applyFont="1" applyFill="1" applyBorder="1" applyAlignment="1">
      <alignment vertical="center"/>
    </xf>
    <xf numFmtId="0" fontId="14" fillId="39" borderId="61" xfId="0" applyFont="1" applyFill="1" applyBorder="1" applyAlignment="1">
      <alignment vertical="center"/>
    </xf>
    <xf numFmtId="49" fontId="5" fillId="34" borderId="62" xfId="0" applyNumberFormat="1" applyFont="1" applyFill="1" applyBorder="1" applyAlignment="1">
      <alignment vertical="center" wrapText="1"/>
    </xf>
    <xf numFmtId="49" fontId="5" fillId="34" borderId="63" xfId="0" applyNumberFormat="1" applyFont="1" applyFill="1" applyBorder="1" applyAlignment="1">
      <alignment vertical="center" wrapText="1"/>
    </xf>
    <xf numFmtId="49" fontId="4" fillId="33" borderId="62" xfId="0" applyNumberFormat="1" applyFont="1" applyFill="1" applyBorder="1" applyAlignment="1">
      <alignment vertical="center" wrapText="1"/>
    </xf>
    <xf numFmtId="49" fontId="4" fillId="33" borderId="63" xfId="0" applyNumberFormat="1" applyFont="1" applyFill="1" applyBorder="1" applyAlignment="1">
      <alignment vertical="center" wrapText="1"/>
    </xf>
    <xf numFmtId="49" fontId="5" fillId="34" borderId="62" xfId="0" applyNumberFormat="1" applyFont="1" applyFill="1" applyBorder="1" applyAlignment="1">
      <alignment vertical="center"/>
    </xf>
    <xf numFmtId="49" fontId="5" fillId="34" borderId="63" xfId="0" applyNumberFormat="1" applyFont="1" applyFill="1" applyBorder="1" applyAlignment="1">
      <alignment vertical="center"/>
    </xf>
    <xf numFmtId="49" fontId="7" fillId="33" borderId="62" xfId="0" applyNumberFormat="1" applyFont="1" applyFill="1" applyBorder="1" applyAlignment="1">
      <alignment horizontal="center" vertical="center"/>
    </xf>
    <xf numFmtId="49" fontId="7" fillId="33" borderId="64" xfId="0" applyNumberFormat="1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 vertical="center"/>
    </xf>
    <xf numFmtId="0" fontId="0" fillId="34" borderId="69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9" fontId="5" fillId="34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98"/>
  <sheetViews>
    <sheetView showGridLines="0" tabSelected="1" zoomScalePageLayoutView="0" workbookViewId="0" topLeftCell="A1">
      <selection activeCell="A1" sqref="A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40" width="10.8515625" style="1" customWidth="1"/>
  </cols>
  <sheetData>
    <row r="1" spans="1:7" ht="15" customHeight="1">
      <c r="A1" s="158"/>
      <c r="B1" s="158"/>
      <c r="C1" s="158"/>
      <c r="D1" s="158"/>
      <c r="E1" s="158"/>
      <c r="F1" s="158"/>
      <c r="G1" s="158"/>
    </row>
    <row r="2" spans="1:7" ht="15" customHeight="1">
      <c r="A2" s="158"/>
      <c r="B2" s="158"/>
      <c r="C2" s="158"/>
      <c r="D2" s="158"/>
      <c r="E2" s="158"/>
      <c r="F2" s="158"/>
      <c r="G2" s="158"/>
    </row>
    <row r="3" spans="1:7" ht="15" customHeight="1">
      <c r="A3" s="158"/>
      <c r="B3" s="158"/>
      <c r="C3" s="158"/>
      <c r="D3" s="158"/>
      <c r="E3" s="158"/>
      <c r="F3" s="158"/>
      <c r="G3" s="158"/>
    </row>
    <row r="4" spans="1:7" ht="15" customHeight="1">
      <c r="A4" s="158"/>
      <c r="B4" s="158"/>
      <c r="C4" s="158"/>
      <c r="D4" s="158"/>
      <c r="E4" s="158"/>
      <c r="F4" s="158"/>
      <c r="G4" s="158"/>
    </row>
    <row r="5" spans="1:7" ht="15" customHeight="1">
      <c r="A5" s="158"/>
      <c r="B5" s="158"/>
      <c r="C5" s="158"/>
      <c r="D5" s="158"/>
      <c r="E5" s="158"/>
      <c r="F5" s="158"/>
      <c r="G5" s="158"/>
    </row>
    <row r="6" spans="1:7" ht="15" customHeight="1">
      <c r="A6" s="158"/>
      <c r="B6" s="158"/>
      <c r="C6" s="158"/>
      <c r="D6" s="158"/>
      <c r="E6" s="158"/>
      <c r="F6" s="158"/>
      <c r="G6" s="158"/>
    </row>
    <row r="7" spans="1:7" ht="15" customHeight="1">
      <c r="A7" s="158"/>
      <c r="B7" s="158"/>
      <c r="C7" s="158"/>
      <c r="D7" s="158"/>
      <c r="E7" s="158"/>
      <c r="F7" s="158"/>
      <c r="G7" s="158"/>
    </row>
    <row r="8" spans="1:7" ht="15" customHeight="1">
      <c r="A8" s="158"/>
      <c r="B8" s="160"/>
      <c r="C8" s="161"/>
      <c r="D8" s="159"/>
      <c r="E8" s="161"/>
      <c r="F8" s="161"/>
      <c r="G8" s="161"/>
    </row>
    <row r="9" spans="1:240" s="121" customFormat="1" ht="12" customHeight="1">
      <c r="A9" s="162"/>
      <c r="B9" s="2" t="s">
        <v>0</v>
      </c>
      <c r="C9" s="117" t="s">
        <v>102</v>
      </c>
      <c r="D9" s="118"/>
      <c r="E9" s="151" t="s">
        <v>66</v>
      </c>
      <c r="F9" s="152"/>
      <c r="G9" s="119">
        <v>60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</row>
    <row r="10" spans="1:240" s="121" customFormat="1" ht="38.25" customHeight="1">
      <c r="A10" s="162"/>
      <c r="B10" s="3" t="s">
        <v>1</v>
      </c>
      <c r="C10" s="4" t="s">
        <v>103</v>
      </c>
      <c r="D10" s="122"/>
      <c r="E10" s="149" t="s">
        <v>2</v>
      </c>
      <c r="F10" s="150"/>
      <c r="G10" s="123" t="s">
        <v>67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</row>
    <row r="11" spans="1:240" s="121" customFormat="1" ht="18" customHeight="1">
      <c r="A11" s="162"/>
      <c r="B11" s="3" t="s">
        <v>3</v>
      </c>
      <c r="C11" s="123" t="s">
        <v>104</v>
      </c>
      <c r="D11" s="122"/>
      <c r="E11" s="149" t="s">
        <v>4</v>
      </c>
      <c r="F11" s="150"/>
      <c r="G11" s="124">
        <v>19500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</row>
    <row r="12" spans="1:240" s="121" customFormat="1" ht="11.25" customHeight="1">
      <c r="A12" s="162"/>
      <c r="B12" s="3" t="s">
        <v>5</v>
      </c>
      <c r="C12" s="125" t="s">
        <v>68</v>
      </c>
      <c r="D12" s="122"/>
      <c r="E12" s="153" t="s">
        <v>69</v>
      </c>
      <c r="F12" s="154"/>
      <c r="G12" s="126">
        <f>+G11*G9</f>
        <v>1170000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</row>
    <row r="13" spans="1:240" s="121" customFormat="1" ht="11.25" customHeight="1">
      <c r="A13" s="162"/>
      <c r="B13" s="3" t="s">
        <v>70</v>
      </c>
      <c r="C13" s="123" t="s">
        <v>71</v>
      </c>
      <c r="D13" s="122"/>
      <c r="E13" s="149" t="s">
        <v>72</v>
      </c>
      <c r="F13" s="150"/>
      <c r="G13" s="123" t="s">
        <v>105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</row>
    <row r="14" spans="1:240" s="121" customFormat="1" ht="13.5" customHeight="1">
      <c r="A14" s="162"/>
      <c r="B14" s="3" t="s">
        <v>6</v>
      </c>
      <c r="C14" s="123" t="s">
        <v>73</v>
      </c>
      <c r="D14" s="122"/>
      <c r="E14" s="149" t="s">
        <v>7</v>
      </c>
      <c r="F14" s="150"/>
      <c r="G14" s="123" t="s">
        <v>67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</row>
    <row r="15" spans="1:240" s="121" customFormat="1" ht="25.5" customHeight="1">
      <c r="A15" s="162"/>
      <c r="B15" s="3" t="s">
        <v>8</v>
      </c>
      <c r="C15" s="127">
        <v>44256</v>
      </c>
      <c r="D15" s="122"/>
      <c r="E15" s="153" t="s">
        <v>9</v>
      </c>
      <c r="F15" s="154"/>
      <c r="G15" s="125" t="s">
        <v>106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</row>
    <row r="16" spans="1:7" ht="12" customHeight="1">
      <c r="A16" s="163"/>
      <c r="B16" s="7"/>
      <c r="C16" s="8"/>
      <c r="D16" s="9"/>
      <c r="E16" s="10"/>
      <c r="F16" s="10"/>
      <c r="G16" s="11"/>
    </row>
    <row r="17" spans="1:7" ht="12" customHeight="1">
      <c r="A17" s="164"/>
      <c r="B17" s="155" t="s">
        <v>10</v>
      </c>
      <c r="C17" s="156"/>
      <c r="D17" s="156"/>
      <c r="E17" s="156"/>
      <c r="F17" s="156"/>
      <c r="G17" s="157"/>
    </row>
    <row r="18" spans="1:7" ht="12" customHeight="1">
      <c r="A18" s="163"/>
      <c r="B18" s="12"/>
      <c r="C18" s="13"/>
      <c r="D18" s="13"/>
      <c r="E18" s="13"/>
      <c r="F18" s="14"/>
      <c r="G18" s="14"/>
    </row>
    <row r="19" spans="1:7" ht="12" customHeight="1">
      <c r="A19" s="165"/>
      <c r="B19" s="15" t="s">
        <v>11</v>
      </c>
      <c r="C19" s="16"/>
      <c r="D19" s="17"/>
      <c r="E19" s="17"/>
      <c r="F19" s="17"/>
      <c r="G19" s="17"/>
    </row>
    <row r="20" spans="1:7" ht="24" customHeight="1">
      <c r="A20" s="164"/>
      <c r="B20" s="18" t="s">
        <v>12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17</v>
      </c>
    </row>
    <row r="21" spans="1:7" ht="12.75" customHeight="1">
      <c r="A21" s="164"/>
      <c r="B21" s="128" t="s">
        <v>107</v>
      </c>
      <c r="C21" s="4" t="s">
        <v>18</v>
      </c>
      <c r="D21" s="168">
        <v>0.156</v>
      </c>
      <c r="E21" s="125" t="s">
        <v>74</v>
      </c>
      <c r="F21" s="126">
        <v>15000</v>
      </c>
      <c r="G21" s="126">
        <f>+D21*F21</f>
        <v>2340</v>
      </c>
    </row>
    <row r="22" spans="1:7" ht="25.5" customHeight="1">
      <c r="A22" s="164"/>
      <c r="B22" s="128" t="s">
        <v>19</v>
      </c>
      <c r="C22" s="4" t="s">
        <v>18</v>
      </c>
      <c r="D22" s="130">
        <v>1</v>
      </c>
      <c r="E22" s="125" t="s">
        <v>74</v>
      </c>
      <c r="F22" s="126">
        <v>15000</v>
      </c>
      <c r="G22" s="126">
        <f>(D22*F22)</f>
        <v>15000</v>
      </c>
    </row>
    <row r="23" spans="1:7" ht="12.75" customHeight="1">
      <c r="A23" s="164"/>
      <c r="B23" s="20" t="s">
        <v>20</v>
      </c>
      <c r="C23" s="21"/>
      <c r="D23" s="21"/>
      <c r="E23" s="21"/>
      <c r="F23" s="22"/>
      <c r="G23" s="23">
        <f>SUM(G21:G22)</f>
        <v>17340</v>
      </c>
    </row>
    <row r="24" spans="1:7" ht="12" customHeight="1">
      <c r="A24" s="163"/>
      <c r="B24" s="12"/>
      <c r="C24" s="14"/>
      <c r="D24" s="14"/>
      <c r="E24" s="14"/>
      <c r="F24" s="24"/>
      <c r="G24" s="24"/>
    </row>
    <row r="25" spans="1:7" ht="12" customHeight="1">
      <c r="A25" s="165"/>
      <c r="B25" s="25" t="s">
        <v>21</v>
      </c>
      <c r="C25" s="26"/>
      <c r="D25" s="27"/>
      <c r="E25" s="27"/>
      <c r="F25" s="28"/>
      <c r="G25" s="28"/>
    </row>
    <row r="26" spans="1:7" ht="24" customHeight="1">
      <c r="A26" s="165"/>
      <c r="B26" s="29" t="s">
        <v>12</v>
      </c>
      <c r="C26" s="30" t="s">
        <v>13</v>
      </c>
      <c r="D26" s="30" t="s">
        <v>14</v>
      </c>
      <c r="E26" s="29" t="s">
        <v>15</v>
      </c>
      <c r="F26" s="30" t="s">
        <v>16</v>
      </c>
      <c r="G26" s="29" t="s">
        <v>17</v>
      </c>
    </row>
    <row r="27" spans="1:7" ht="12" customHeight="1">
      <c r="A27" s="165"/>
      <c r="B27" s="31"/>
      <c r="C27" s="32" t="s">
        <v>65</v>
      </c>
      <c r="D27" s="32"/>
      <c r="E27" s="32"/>
      <c r="F27" s="31"/>
      <c r="G27" s="31"/>
    </row>
    <row r="28" spans="1:7" ht="12" customHeight="1">
      <c r="A28" s="165"/>
      <c r="B28" s="33" t="s">
        <v>22</v>
      </c>
      <c r="C28" s="34"/>
      <c r="D28" s="34"/>
      <c r="E28" s="34"/>
      <c r="F28" s="35"/>
      <c r="G28" s="35">
        <f>+G27</f>
        <v>0</v>
      </c>
    </row>
    <row r="29" spans="1:7" ht="12" customHeight="1">
      <c r="A29" s="163"/>
      <c r="B29" s="36"/>
      <c r="C29" s="37"/>
      <c r="D29" s="37"/>
      <c r="E29" s="37"/>
      <c r="F29" s="38"/>
      <c r="G29" s="38"/>
    </row>
    <row r="30" spans="1:7" ht="12" customHeight="1">
      <c r="A30" s="165"/>
      <c r="B30" s="25" t="s">
        <v>23</v>
      </c>
      <c r="C30" s="26"/>
      <c r="D30" s="27"/>
      <c r="E30" s="27"/>
      <c r="F30" s="28"/>
      <c r="G30" s="28"/>
    </row>
    <row r="31" spans="1:7" ht="24" customHeight="1">
      <c r="A31" s="165"/>
      <c r="B31" s="39" t="s">
        <v>12</v>
      </c>
      <c r="C31" s="39" t="s">
        <v>13</v>
      </c>
      <c r="D31" s="39" t="s">
        <v>14</v>
      </c>
      <c r="E31" s="39" t="s">
        <v>15</v>
      </c>
      <c r="F31" s="40" t="s">
        <v>16</v>
      </c>
      <c r="G31" s="39" t="s">
        <v>17</v>
      </c>
    </row>
    <row r="32" spans="1:7" ht="24.75" customHeight="1">
      <c r="A32" s="164"/>
      <c r="B32" s="5" t="s">
        <v>75</v>
      </c>
      <c r="C32" s="19" t="s">
        <v>24</v>
      </c>
      <c r="D32" s="130">
        <v>0.04</v>
      </c>
      <c r="E32" s="125" t="s">
        <v>100</v>
      </c>
      <c r="F32" s="126">
        <v>136000</v>
      </c>
      <c r="G32" s="126">
        <f>+F32*D32</f>
        <v>5440</v>
      </c>
    </row>
    <row r="33" spans="1:7" ht="12.75" customHeight="1">
      <c r="A33" s="164"/>
      <c r="B33" s="5" t="s">
        <v>76</v>
      </c>
      <c r="C33" s="19" t="s">
        <v>24</v>
      </c>
      <c r="D33" s="130">
        <v>0.13</v>
      </c>
      <c r="E33" s="125" t="s">
        <v>101</v>
      </c>
      <c r="F33" s="126">
        <v>176000</v>
      </c>
      <c r="G33" s="126">
        <f aca="true" t="shared" si="0" ref="G33:G40">+F33*D33</f>
        <v>22880</v>
      </c>
    </row>
    <row r="34" spans="1:7" ht="12.75" customHeight="1">
      <c r="A34" s="164"/>
      <c r="B34" s="5" t="s">
        <v>25</v>
      </c>
      <c r="C34" s="19" t="s">
        <v>24</v>
      </c>
      <c r="D34" s="130">
        <v>0.06</v>
      </c>
      <c r="E34" s="125" t="s">
        <v>101</v>
      </c>
      <c r="F34" s="126">
        <v>320000</v>
      </c>
      <c r="G34" s="126">
        <f t="shared" si="0"/>
        <v>19200</v>
      </c>
    </row>
    <row r="35" spans="1:7" ht="12.75" customHeight="1">
      <c r="A35" s="164"/>
      <c r="B35" s="5" t="s">
        <v>76</v>
      </c>
      <c r="C35" s="19" t="s">
        <v>24</v>
      </c>
      <c r="D35" s="130">
        <v>0.25</v>
      </c>
      <c r="E35" s="125" t="s">
        <v>101</v>
      </c>
      <c r="F35" s="126">
        <v>176000</v>
      </c>
      <c r="G35" s="126">
        <f t="shared" si="0"/>
        <v>44000</v>
      </c>
    </row>
    <row r="36" spans="1:7" ht="12.75" customHeight="1">
      <c r="A36" s="164"/>
      <c r="B36" s="5" t="s">
        <v>77</v>
      </c>
      <c r="C36" s="19" t="s">
        <v>24</v>
      </c>
      <c r="D36" s="130">
        <v>0.13</v>
      </c>
      <c r="E36" s="125" t="s">
        <v>98</v>
      </c>
      <c r="F36" s="126">
        <v>176000</v>
      </c>
      <c r="G36" s="126">
        <f t="shared" si="0"/>
        <v>22880</v>
      </c>
    </row>
    <row r="37" spans="1:7" ht="12.75" customHeight="1">
      <c r="A37" s="164"/>
      <c r="B37" s="5" t="s">
        <v>79</v>
      </c>
      <c r="C37" s="19" t="s">
        <v>24</v>
      </c>
      <c r="D37" s="130">
        <v>0.04</v>
      </c>
      <c r="E37" s="125" t="s">
        <v>78</v>
      </c>
      <c r="F37" s="126">
        <v>136000</v>
      </c>
      <c r="G37" s="126">
        <f t="shared" si="0"/>
        <v>5440</v>
      </c>
    </row>
    <row r="38" spans="1:7" ht="15">
      <c r="A38" s="164"/>
      <c r="B38" s="5" t="s">
        <v>80</v>
      </c>
      <c r="C38" s="19" t="s">
        <v>24</v>
      </c>
      <c r="D38" s="130">
        <v>0.04</v>
      </c>
      <c r="E38" s="125" t="s">
        <v>81</v>
      </c>
      <c r="F38" s="126">
        <v>136000</v>
      </c>
      <c r="G38" s="126">
        <f t="shared" si="0"/>
        <v>5440</v>
      </c>
    </row>
    <row r="39" spans="1:7" ht="15">
      <c r="A39" s="164"/>
      <c r="B39" s="5" t="s">
        <v>82</v>
      </c>
      <c r="C39" s="19" t="s">
        <v>24</v>
      </c>
      <c r="D39" s="130">
        <v>0.08</v>
      </c>
      <c r="E39" s="125" t="s">
        <v>83</v>
      </c>
      <c r="F39" s="126">
        <v>136000</v>
      </c>
      <c r="G39" s="126">
        <f t="shared" si="0"/>
        <v>10880</v>
      </c>
    </row>
    <row r="40" spans="1:7" ht="15">
      <c r="A40" s="164"/>
      <c r="B40" s="5" t="s">
        <v>84</v>
      </c>
      <c r="C40" s="19" t="s">
        <v>24</v>
      </c>
      <c r="D40" s="130">
        <v>0.1</v>
      </c>
      <c r="E40" s="125" t="s">
        <v>67</v>
      </c>
      <c r="F40" s="126">
        <v>560000</v>
      </c>
      <c r="G40" s="126">
        <f t="shared" si="0"/>
        <v>56000</v>
      </c>
    </row>
    <row r="41" spans="1:7" ht="12.75" customHeight="1">
      <c r="A41" s="165"/>
      <c r="B41" s="41" t="s">
        <v>26</v>
      </c>
      <c r="C41" s="42"/>
      <c r="D41" s="131"/>
      <c r="E41" s="131"/>
      <c r="F41" s="131"/>
      <c r="G41" s="132">
        <f>SUM(G32:G40)</f>
        <v>192160</v>
      </c>
    </row>
    <row r="42" spans="1:7" ht="12" customHeight="1">
      <c r="A42" s="163"/>
      <c r="B42" s="36"/>
      <c r="C42" s="37"/>
      <c r="D42" s="37"/>
      <c r="E42" s="37"/>
      <c r="F42" s="38"/>
      <c r="G42" s="38"/>
    </row>
    <row r="43" spans="1:7" ht="12" customHeight="1">
      <c r="A43" s="165"/>
      <c r="B43" s="25" t="s">
        <v>27</v>
      </c>
      <c r="C43" s="26"/>
      <c r="D43" s="27"/>
      <c r="E43" s="27"/>
      <c r="F43" s="28"/>
      <c r="G43" s="28"/>
    </row>
    <row r="44" spans="1:7" ht="24" customHeight="1">
      <c r="A44" s="165"/>
      <c r="B44" s="40" t="s">
        <v>28</v>
      </c>
      <c r="C44" s="40" t="s">
        <v>29</v>
      </c>
      <c r="D44" s="40" t="s">
        <v>30</v>
      </c>
      <c r="E44" s="40" t="s">
        <v>15</v>
      </c>
      <c r="F44" s="40" t="s">
        <v>16</v>
      </c>
      <c r="G44" s="40" t="s">
        <v>17</v>
      </c>
    </row>
    <row r="45" spans="1:7" ht="12.75" customHeight="1">
      <c r="A45" s="164"/>
      <c r="B45" s="43" t="s">
        <v>31</v>
      </c>
      <c r="C45" s="44"/>
      <c r="D45" s="44"/>
      <c r="E45" s="44"/>
      <c r="F45" s="44"/>
      <c r="G45" s="44"/>
    </row>
    <row r="46" spans="1:7" ht="12.75" customHeight="1">
      <c r="A46" s="164"/>
      <c r="B46" s="113" t="s">
        <v>97</v>
      </c>
      <c r="C46" s="112" t="s">
        <v>33</v>
      </c>
      <c r="D46" s="133">
        <v>150</v>
      </c>
      <c r="E46" s="133" t="s">
        <v>98</v>
      </c>
      <c r="F46" s="133">
        <v>627</v>
      </c>
      <c r="G46" s="134">
        <f>+F46*D46</f>
        <v>94050</v>
      </c>
    </row>
    <row r="47" spans="1:7" ht="12.75" customHeight="1">
      <c r="A47" s="164"/>
      <c r="B47" s="47" t="s">
        <v>32</v>
      </c>
      <c r="C47" s="45"/>
      <c r="D47" s="135"/>
      <c r="E47" s="136"/>
      <c r="F47" s="134"/>
      <c r="G47" s="134"/>
    </row>
    <row r="48" spans="1:10" ht="12.75" customHeight="1">
      <c r="A48" s="164"/>
      <c r="B48" s="6" t="s">
        <v>85</v>
      </c>
      <c r="C48" s="48" t="s">
        <v>33</v>
      </c>
      <c r="D48" s="137">
        <v>550</v>
      </c>
      <c r="E48" s="133" t="s">
        <v>98</v>
      </c>
      <c r="F48" s="134">
        <v>351</v>
      </c>
      <c r="G48" s="134">
        <f aca="true" t="shared" si="1" ref="G48:G56">+F48*D48</f>
        <v>193050</v>
      </c>
      <c r="J48" s="129"/>
    </row>
    <row r="49" spans="1:10" ht="12.75" customHeight="1">
      <c r="A49" s="164"/>
      <c r="B49" s="6" t="s">
        <v>86</v>
      </c>
      <c r="C49" s="45" t="s">
        <v>33</v>
      </c>
      <c r="D49" s="135">
        <v>250</v>
      </c>
      <c r="E49" s="133" t="s">
        <v>98</v>
      </c>
      <c r="F49" s="134">
        <v>524</v>
      </c>
      <c r="G49" s="134">
        <f t="shared" si="1"/>
        <v>131000</v>
      </c>
      <c r="J49" s="129"/>
    </row>
    <row r="50" spans="1:10" ht="12.75" customHeight="1">
      <c r="A50" s="164"/>
      <c r="B50" s="6" t="s">
        <v>87</v>
      </c>
      <c r="C50" s="45" t="s">
        <v>33</v>
      </c>
      <c r="D50" s="135">
        <v>150</v>
      </c>
      <c r="E50" s="133" t="s">
        <v>98</v>
      </c>
      <c r="F50" s="134">
        <v>363</v>
      </c>
      <c r="G50" s="134">
        <f t="shared" si="1"/>
        <v>54450</v>
      </c>
      <c r="J50" s="129"/>
    </row>
    <row r="51" spans="1:7" ht="12.75" customHeight="1">
      <c r="A51" s="164"/>
      <c r="B51" s="47" t="s">
        <v>34</v>
      </c>
      <c r="C51" s="48"/>
      <c r="D51" s="137"/>
      <c r="E51" s="137"/>
      <c r="F51" s="134"/>
      <c r="G51" s="134"/>
    </row>
    <row r="52" spans="1:7" ht="12.75" customHeight="1">
      <c r="A52" s="164"/>
      <c r="B52" s="6" t="s">
        <v>88</v>
      </c>
      <c r="C52" s="45" t="s">
        <v>89</v>
      </c>
      <c r="D52" s="135">
        <v>3</v>
      </c>
      <c r="E52" s="136" t="s">
        <v>99</v>
      </c>
      <c r="F52" s="134">
        <v>8500</v>
      </c>
      <c r="G52" s="134">
        <f t="shared" si="1"/>
        <v>25500</v>
      </c>
    </row>
    <row r="53" spans="1:7" ht="12.75" customHeight="1">
      <c r="A53" s="164"/>
      <c r="B53" s="6" t="s">
        <v>90</v>
      </c>
      <c r="C53" s="45" t="s">
        <v>89</v>
      </c>
      <c r="D53" s="135">
        <v>1</v>
      </c>
      <c r="E53" s="136" t="s">
        <v>91</v>
      </c>
      <c r="F53" s="134">
        <v>12200</v>
      </c>
      <c r="G53" s="134">
        <f t="shared" si="1"/>
        <v>12200</v>
      </c>
    </row>
    <row r="54" spans="1:7" ht="12.75" customHeight="1">
      <c r="A54" s="164"/>
      <c r="B54" s="47" t="s">
        <v>92</v>
      </c>
      <c r="C54" s="48"/>
      <c r="D54" s="137"/>
      <c r="E54" s="137"/>
      <c r="F54" s="134"/>
      <c r="G54" s="134"/>
    </row>
    <row r="55" spans="1:7" ht="12.75" customHeight="1">
      <c r="A55" s="164"/>
      <c r="B55" s="49" t="s">
        <v>93</v>
      </c>
      <c r="C55" s="50" t="s">
        <v>89</v>
      </c>
      <c r="D55" s="138">
        <v>0.1</v>
      </c>
      <c r="E55" s="139" t="s">
        <v>94</v>
      </c>
      <c r="F55" s="140">
        <v>17300</v>
      </c>
      <c r="G55" s="134">
        <f t="shared" si="1"/>
        <v>1730</v>
      </c>
    </row>
    <row r="56" spans="1:7" ht="24" customHeight="1">
      <c r="A56" s="158"/>
      <c r="B56" s="146" t="s">
        <v>95</v>
      </c>
      <c r="C56" s="116" t="s">
        <v>89</v>
      </c>
      <c r="D56" s="141">
        <v>1</v>
      </c>
      <c r="E56" s="142" t="s">
        <v>96</v>
      </c>
      <c r="F56" s="143">
        <v>21500</v>
      </c>
      <c r="G56" s="143">
        <f t="shared" si="1"/>
        <v>21500</v>
      </c>
    </row>
    <row r="57" spans="1:7" ht="13.5" customHeight="1">
      <c r="A57" s="165"/>
      <c r="B57" s="114" t="s">
        <v>35</v>
      </c>
      <c r="C57" s="115"/>
      <c r="D57" s="144"/>
      <c r="E57" s="144"/>
      <c r="F57" s="144"/>
      <c r="G57" s="145">
        <f>SUM(G45:G56)</f>
        <v>533480</v>
      </c>
    </row>
    <row r="58" spans="1:7" ht="12" customHeight="1">
      <c r="A58" s="163"/>
      <c r="B58" s="36"/>
      <c r="C58" s="37"/>
      <c r="D58" s="37"/>
      <c r="E58" s="51"/>
      <c r="F58" s="38"/>
      <c r="G58" s="38"/>
    </row>
    <row r="59" spans="1:7" ht="12" customHeight="1">
      <c r="A59" s="165"/>
      <c r="B59" s="25" t="s">
        <v>36</v>
      </c>
      <c r="C59" s="26"/>
      <c r="D59" s="27"/>
      <c r="E59" s="27"/>
      <c r="F59" s="28"/>
      <c r="G59" s="28"/>
    </row>
    <row r="60" spans="1:7" ht="24" customHeight="1">
      <c r="A60" s="165"/>
      <c r="B60" s="39" t="s">
        <v>37</v>
      </c>
      <c r="C60" s="40" t="s">
        <v>29</v>
      </c>
      <c r="D60" s="40" t="s">
        <v>30</v>
      </c>
      <c r="E60" s="39" t="s">
        <v>15</v>
      </c>
      <c r="F60" s="40" t="s">
        <v>16</v>
      </c>
      <c r="G60" s="39" t="s">
        <v>17</v>
      </c>
    </row>
    <row r="61" spans="1:7" ht="12.75" customHeight="1">
      <c r="A61" s="164"/>
      <c r="B61" s="5"/>
      <c r="C61" s="45"/>
      <c r="D61" s="46"/>
      <c r="E61" s="19"/>
      <c r="F61" s="52"/>
      <c r="G61" s="46"/>
    </row>
    <row r="62" spans="1:7" ht="13.5" customHeight="1">
      <c r="A62" s="165"/>
      <c r="B62" s="53" t="s">
        <v>38</v>
      </c>
      <c r="C62" s="54"/>
      <c r="D62" s="54"/>
      <c r="E62" s="54"/>
      <c r="F62" s="55"/>
      <c r="G62" s="56">
        <f>SUM(G61)</f>
        <v>0</v>
      </c>
    </row>
    <row r="63" spans="1:7" ht="12" customHeight="1">
      <c r="A63" s="163"/>
      <c r="B63" s="71"/>
      <c r="C63" s="71"/>
      <c r="D63" s="71"/>
      <c r="E63" s="71"/>
      <c r="F63" s="72"/>
      <c r="G63" s="72"/>
    </row>
    <row r="64" spans="1:7" ht="12" customHeight="1">
      <c r="A64" s="158"/>
      <c r="B64" s="73" t="s">
        <v>39</v>
      </c>
      <c r="C64" s="74"/>
      <c r="D64" s="74"/>
      <c r="E64" s="74"/>
      <c r="F64" s="74"/>
      <c r="G64" s="75">
        <f>G23+G41+G57+G62</f>
        <v>742980</v>
      </c>
    </row>
    <row r="65" spans="1:7" ht="12" customHeight="1">
      <c r="A65" s="158"/>
      <c r="B65" s="76" t="s">
        <v>40</v>
      </c>
      <c r="C65" s="58"/>
      <c r="D65" s="58"/>
      <c r="E65" s="58"/>
      <c r="F65" s="58"/>
      <c r="G65" s="77">
        <f>G64*0.05</f>
        <v>37149</v>
      </c>
    </row>
    <row r="66" spans="1:7" ht="12" customHeight="1">
      <c r="A66" s="158"/>
      <c r="B66" s="78" t="s">
        <v>41</v>
      </c>
      <c r="C66" s="57"/>
      <c r="D66" s="57"/>
      <c r="E66" s="57"/>
      <c r="F66" s="57"/>
      <c r="G66" s="79">
        <f>G65+G64</f>
        <v>780129</v>
      </c>
    </row>
    <row r="67" spans="1:7" ht="12" customHeight="1">
      <c r="A67" s="158"/>
      <c r="B67" s="76" t="s">
        <v>42</v>
      </c>
      <c r="C67" s="58"/>
      <c r="D67" s="58"/>
      <c r="E67" s="58"/>
      <c r="F67" s="58"/>
      <c r="G67" s="77">
        <f>G12</f>
        <v>1170000</v>
      </c>
    </row>
    <row r="68" spans="1:7" ht="12" customHeight="1">
      <c r="A68" s="158"/>
      <c r="B68" s="80" t="s">
        <v>43</v>
      </c>
      <c r="C68" s="81"/>
      <c r="D68" s="81"/>
      <c r="E68" s="81"/>
      <c r="F68" s="81"/>
      <c r="G68" s="82">
        <f>G67-G66</f>
        <v>389871</v>
      </c>
    </row>
    <row r="69" spans="1:7" ht="12" customHeight="1">
      <c r="A69" s="158"/>
      <c r="B69" s="69" t="s">
        <v>44</v>
      </c>
      <c r="C69" s="70"/>
      <c r="D69" s="70"/>
      <c r="E69" s="70"/>
      <c r="F69" s="70"/>
      <c r="G69" s="66"/>
    </row>
    <row r="70" spans="1:7" ht="12.75" customHeight="1" thickBot="1">
      <c r="A70" s="158"/>
      <c r="B70" s="83"/>
      <c r="C70" s="70"/>
      <c r="D70" s="70"/>
      <c r="E70" s="70"/>
      <c r="F70" s="70"/>
      <c r="G70" s="66"/>
    </row>
    <row r="71" spans="1:7" ht="12" customHeight="1">
      <c r="A71" s="158"/>
      <c r="B71" s="95" t="s">
        <v>45</v>
      </c>
      <c r="C71" s="96"/>
      <c r="D71" s="96"/>
      <c r="E71" s="96"/>
      <c r="F71" s="97"/>
      <c r="G71" s="66"/>
    </row>
    <row r="72" spans="1:7" ht="12" customHeight="1">
      <c r="A72" s="158"/>
      <c r="B72" s="98" t="s">
        <v>46</v>
      </c>
      <c r="C72" s="68"/>
      <c r="D72" s="68"/>
      <c r="E72" s="68"/>
      <c r="F72" s="99"/>
      <c r="G72" s="66"/>
    </row>
    <row r="73" spans="1:7" ht="12" customHeight="1">
      <c r="A73" s="158"/>
      <c r="B73" s="98" t="s">
        <v>47</v>
      </c>
      <c r="C73" s="68"/>
      <c r="D73" s="68"/>
      <c r="E73" s="68"/>
      <c r="F73" s="99"/>
      <c r="G73" s="66"/>
    </row>
    <row r="74" spans="1:7" ht="12" customHeight="1">
      <c r="A74" s="158"/>
      <c r="B74" s="98" t="s">
        <v>48</v>
      </c>
      <c r="C74" s="68"/>
      <c r="D74" s="68"/>
      <c r="E74" s="68"/>
      <c r="F74" s="99"/>
      <c r="G74" s="66"/>
    </row>
    <row r="75" spans="1:7" ht="12" customHeight="1">
      <c r="A75" s="158"/>
      <c r="B75" s="98" t="s">
        <v>49</v>
      </c>
      <c r="C75" s="68"/>
      <c r="D75" s="68"/>
      <c r="E75" s="68"/>
      <c r="F75" s="99"/>
      <c r="G75" s="66"/>
    </row>
    <row r="76" spans="1:7" ht="12" customHeight="1">
      <c r="A76" s="158"/>
      <c r="B76" s="98" t="s">
        <v>50</v>
      </c>
      <c r="C76" s="68"/>
      <c r="D76" s="68"/>
      <c r="E76" s="68"/>
      <c r="F76" s="99"/>
      <c r="G76" s="66"/>
    </row>
    <row r="77" spans="1:7" ht="12.75" customHeight="1" thickBot="1">
      <c r="A77" s="158"/>
      <c r="B77" s="100" t="s">
        <v>51</v>
      </c>
      <c r="C77" s="101"/>
      <c r="D77" s="101"/>
      <c r="E77" s="101"/>
      <c r="F77" s="102"/>
      <c r="G77" s="66"/>
    </row>
    <row r="78" spans="1:7" ht="12.75" customHeight="1">
      <c r="A78" s="158"/>
      <c r="B78" s="93"/>
      <c r="C78" s="68"/>
      <c r="D78" s="68"/>
      <c r="E78" s="68"/>
      <c r="F78" s="68"/>
      <c r="G78" s="66"/>
    </row>
    <row r="79" spans="1:7" ht="15" customHeight="1" thickBot="1">
      <c r="A79" s="158"/>
      <c r="B79" s="147" t="s">
        <v>52</v>
      </c>
      <c r="C79" s="148"/>
      <c r="D79" s="92"/>
      <c r="E79" s="59"/>
      <c r="F79" s="59"/>
      <c r="G79" s="66"/>
    </row>
    <row r="80" spans="1:7" ht="12" customHeight="1">
      <c r="A80" s="158"/>
      <c r="B80" s="85" t="s">
        <v>37</v>
      </c>
      <c r="C80" s="60" t="s">
        <v>53</v>
      </c>
      <c r="D80" s="86" t="s">
        <v>54</v>
      </c>
      <c r="E80" s="59"/>
      <c r="F80" s="59"/>
      <c r="G80" s="66"/>
    </row>
    <row r="81" spans="1:7" ht="12" customHeight="1">
      <c r="A81" s="158"/>
      <c r="B81" s="87" t="s">
        <v>55</v>
      </c>
      <c r="C81" s="61">
        <f>+G23</f>
        <v>17340</v>
      </c>
      <c r="D81" s="88">
        <f>(C81/C87)</f>
        <v>0.02222709321150733</v>
      </c>
      <c r="E81" s="59"/>
      <c r="F81" s="59"/>
      <c r="G81" s="66"/>
    </row>
    <row r="82" spans="1:7" ht="12" customHeight="1">
      <c r="A82" s="158"/>
      <c r="B82" s="87" t="s">
        <v>56</v>
      </c>
      <c r="C82" s="62">
        <f>+G28</f>
        <v>0</v>
      </c>
      <c r="D82" s="88">
        <v>0</v>
      </c>
      <c r="E82" s="59"/>
      <c r="F82" s="59"/>
      <c r="G82" s="66"/>
    </row>
    <row r="83" spans="1:7" ht="12" customHeight="1">
      <c r="A83" s="158"/>
      <c r="B83" s="87" t="s">
        <v>57</v>
      </c>
      <c r="C83" s="61">
        <f>+G41</f>
        <v>192160</v>
      </c>
      <c r="D83" s="88">
        <f>(C83/C87)</f>
        <v>0.24631823711206735</v>
      </c>
      <c r="E83" s="59"/>
      <c r="F83" s="59"/>
      <c r="G83" s="66"/>
    </row>
    <row r="84" spans="1:7" ht="12" customHeight="1">
      <c r="A84" s="158"/>
      <c r="B84" s="87" t="s">
        <v>28</v>
      </c>
      <c r="C84" s="61">
        <f>+G57</f>
        <v>533480</v>
      </c>
      <c r="D84" s="88">
        <f>(C84/C87)</f>
        <v>0.6838356220573777</v>
      </c>
      <c r="E84" s="59"/>
      <c r="F84" s="59"/>
      <c r="G84" s="66"/>
    </row>
    <row r="85" spans="1:7" ht="12" customHeight="1">
      <c r="A85" s="158"/>
      <c r="B85" s="87" t="s">
        <v>58</v>
      </c>
      <c r="C85" s="63">
        <f>+G62</f>
        <v>0</v>
      </c>
      <c r="D85" s="88">
        <f>(C85/C87)</f>
        <v>0</v>
      </c>
      <c r="E85" s="65"/>
      <c r="F85" s="65"/>
      <c r="G85" s="66"/>
    </row>
    <row r="86" spans="1:7" ht="12" customHeight="1">
      <c r="A86" s="158"/>
      <c r="B86" s="87" t="s">
        <v>59</v>
      </c>
      <c r="C86" s="63">
        <f>+G65</f>
        <v>37149</v>
      </c>
      <c r="D86" s="88">
        <f>(C86/C87)</f>
        <v>0.047619047619047616</v>
      </c>
      <c r="E86" s="65"/>
      <c r="F86" s="65"/>
      <c r="G86" s="66"/>
    </row>
    <row r="87" spans="1:7" ht="12.75" customHeight="1" thickBot="1">
      <c r="A87" s="158"/>
      <c r="B87" s="89" t="s">
        <v>60</v>
      </c>
      <c r="C87" s="90">
        <f>SUM(C81:C86)</f>
        <v>780129</v>
      </c>
      <c r="D87" s="91">
        <f>SUM(D81:D86)</f>
        <v>1</v>
      </c>
      <c r="E87" s="65"/>
      <c r="F87" s="65"/>
      <c r="G87" s="66"/>
    </row>
    <row r="88" spans="1:7" ht="12" customHeight="1">
      <c r="A88" s="158"/>
      <c r="B88" s="83"/>
      <c r="C88" s="70"/>
      <c r="D88" s="70"/>
      <c r="E88" s="70"/>
      <c r="F88" s="70"/>
      <c r="G88" s="66"/>
    </row>
    <row r="89" spans="1:7" ht="12.75" customHeight="1">
      <c r="A89" s="158"/>
      <c r="B89" s="84"/>
      <c r="C89" s="70"/>
      <c r="D89" s="70"/>
      <c r="E89" s="70"/>
      <c r="F89" s="70"/>
      <c r="G89" s="66"/>
    </row>
    <row r="90" spans="1:7" ht="12" customHeight="1" thickBot="1">
      <c r="A90" s="166"/>
      <c r="B90" s="104"/>
      <c r="C90" s="105" t="s">
        <v>61</v>
      </c>
      <c r="D90" s="106"/>
      <c r="E90" s="107"/>
      <c r="F90" s="64"/>
      <c r="G90" s="66"/>
    </row>
    <row r="91" spans="1:7" ht="12" customHeight="1">
      <c r="A91" s="158"/>
      <c r="B91" s="108" t="s">
        <v>62</v>
      </c>
      <c r="C91" s="109">
        <v>55</v>
      </c>
      <c r="D91" s="109">
        <v>60</v>
      </c>
      <c r="E91" s="110">
        <v>65</v>
      </c>
      <c r="F91" s="103"/>
      <c r="G91" s="67"/>
    </row>
    <row r="92" spans="1:7" ht="12.75" customHeight="1" thickBot="1">
      <c r="A92" s="158"/>
      <c r="B92" s="89" t="s">
        <v>63</v>
      </c>
      <c r="C92" s="90">
        <f>(G66/C91)</f>
        <v>14184.163636363637</v>
      </c>
      <c r="D92" s="90">
        <f>(G66/D91)</f>
        <v>13002.15</v>
      </c>
      <c r="E92" s="111">
        <f>(G66/E91)</f>
        <v>12001.984615384616</v>
      </c>
      <c r="F92" s="103"/>
      <c r="G92" s="67"/>
    </row>
    <row r="93" spans="1:7" ht="15" customHeight="1">
      <c r="A93" s="158"/>
      <c r="B93" s="94" t="s">
        <v>64</v>
      </c>
      <c r="C93" s="68"/>
      <c r="D93" s="68"/>
      <c r="E93" s="68"/>
      <c r="F93" s="68"/>
      <c r="G93" s="68"/>
    </row>
    <row r="94" ht="11.25" customHeight="1">
      <c r="A94" s="167"/>
    </row>
    <row r="95" ht="11.25" customHeight="1">
      <c r="A95" s="167"/>
    </row>
    <row r="96" ht="11.25" customHeight="1">
      <c r="A96" s="167"/>
    </row>
    <row r="97" ht="11.25" customHeight="1">
      <c r="A97" s="167"/>
    </row>
    <row r="98" ht="11.25" customHeight="1">
      <c r="A98" s="167"/>
    </row>
  </sheetData>
  <sheetProtection/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Asistencia Financiera</cp:lastModifiedBy>
  <cp:lastPrinted>2021-03-02T15:49:29Z</cp:lastPrinted>
  <dcterms:created xsi:type="dcterms:W3CDTF">2020-11-27T12:49:26Z</dcterms:created>
  <dcterms:modified xsi:type="dcterms:W3CDTF">2021-03-29T15:03:46Z</dcterms:modified>
  <cp:category/>
  <cp:version/>
  <cp:contentType/>
  <cp:contentStatus/>
</cp:coreProperties>
</file>