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Ibañez\"/>
    </mc:Choice>
  </mc:AlternateContent>
  <bookViews>
    <workbookView xWindow="-105" yWindow="-105" windowWidth="19425" windowHeight="10425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G44" i="1"/>
  <c r="G43" i="1"/>
  <c r="G42" i="1"/>
  <c r="G40" i="1"/>
  <c r="G35" i="1"/>
  <c r="G34" i="1"/>
  <c r="G33" i="1"/>
  <c r="G32" i="1"/>
  <c r="G31" i="1"/>
  <c r="G48" i="1" l="1"/>
  <c r="C78" i="1" s="1"/>
  <c r="G59" i="1"/>
  <c r="C75" i="1" l="1"/>
  <c r="C76" i="1"/>
  <c r="C79" i="1"/>
  <c r="G12" i="1" l="1"/>
  <c r="G36" i="1"/>
  <c r="C77" i="1" s="1"/>
  <c r="G56" i="1" l="1"/>
  <c r="G57" i="1" s="1"/>
  <c r="C80" i="1" s="1"/>
  <c r="C81" i="1" s="1"/>
  <c r="D77" i="1" s="1"/>
  <c r="G58" i="1" l="1"/>
  <c r="G60" i="1" s="1"/>
  <c r="D76" i="1"/>
  <c r="D79" i="1"/>
  <c r="E88" i="1"/>
  <c r="D88" i="1"/>
  <c r="D78" i="1"/>
  <c r="D75" i="1"/>
  <c r="C88" i="1"/>
  <c r="D80" i="1"/>
  <c r="D81" i="1" l="1"/>
</calcChain>
</file>

<file path=xl/sharedStrings.xml><?xml version="1.0" encoding="utf-8"?>
<sst xmlns="http://schemas.openxmlformats.org/spreadsheetml/2006/main" count="128" uniqueCount="87">
  <si>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</si>
  <si>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</si>
  <si>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</si>
  <si>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</si>
  <si>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</si>
  <si>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</si>
  <si>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</si>
  <si>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</si>
  <si>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</si>
  <si>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</si>
  <si>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</si>
  <si>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</si>
  <si>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</si>
  <si>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</si>
  <si>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</si>
  <si>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</si>
  <si>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</si>
  <si>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</si>
  <si>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</si>
  <si>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</si>
  <si>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</si>
  <si>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</si>
  <si>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</si>
  <si>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</si>
  <si>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</si>
  <si>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</si>
  <si>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</si>
  <si>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</si>
  <si>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</si>
  <si>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</si>
  <si>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</si>
  <si>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</si>
  <si>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</si>
  <si>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</si>
  <si>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</si>
  <si>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</si>
  <si>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</si>
  <si>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</si>
  <si>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</si>
  <si>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</si>
  <si>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</si>
  <si>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</si>
  <si>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</si>
  <si>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</si>
  <si>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</si>
  <si>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</si>
  <si>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</si>
  <si>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</si>
  <si>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</si>
  <si>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</si>
  <si>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</si>
  <si>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</si>
  <si>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</si>
  <si>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</si>
  <si>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</si>
  <si>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Avena</t>
  </si>
  <si>
    <t>Nehuen</t>
  </si>
  <si>
    <t>Regiòn de Aysen</t>
  </si>
  <si>
    <t>Ibañez</t>
  </si>
  <si>
    <t>Abril de 2021</t>
  </si>
  <si>
    <t>Mercado local</t>
  </si>
  <si>
    <t>No Hay</t>
  </si>
  <si>
    <t>Septiembre</t>
  </si>
  <si>
    <t>Siembra</t>
  </si>
  <si>
    <t>ESCENARIOS COSTO UNITARIO  ($/Kg)</t>
  </si>
  <si>
    <t>Rendimiento (Kg/hà)</t>
  </si>
  <si>
    <t>Costo unitario ($/Kg) (*)</t>
  </si>
  <si>
    <t>RENDIMIENTO (kg/Há.)</t>
  </si>
  <si>
    <t>PRECIO ESPERADO ($/Kg)</t>
  </si>
  <si>
    <t>Aradura</t>
  </si>
  <si>
    <t>Agosto</t>
  </si>
  <si>
    <t>rastraje</t>
  </si>
  <si>
    <t>Rodillo</t>
  </si>
  <si>
    <t>cosecha</t>
  </si>
  <si>
    <t>Abril</t>
  </si>
  <si>
    <t>KG</t>
  </si>
  <si>
    <t>N</t>
  </si>
  <si>
    <t>Kg</t>
  </si>
  <si>
    <t>SUPERFOSFATO TRIPLE</t>
  </si>
  <si>
    <t>POTASIO</t>
  </si>
  <si>
    <t>AZUFRE</t>
  </si>
  <si>
    <t>SACOS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</si>
  <si>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</si>
  <si>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</si>
  <si>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Cantidad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</si>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</sst>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\ _€_-;\-* #,##0\ _€_-;_-* &quot;-&quot;??\ _€_-;_-@_-"/>
  </numFmts>
  <fonts count="26">
    <font>
      <sz val="11"/>
      <color indexed="8"/>
      <name val="Calibri"/>
    </font>
    <font>
      <b/>
      <sz val="11"/>
      <color rgb="FF3F3F3F"/>
      <name val="Helvetica Neue"/>
      <family val="2"/>
      <scheme val="minor"/>
    </font>
    <font>
      <sz val="11"/>
      <color theme="0"/>
      <name val="Helvetica Neue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8"/>
      <color indexed="8"/>
      <name val="Arial Narrow"/>
      <family val="2"/>
    </font>
    <font>
      <b/>
      <i/>
      <sz val="9"/>
      <color indexed="9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sz val="8"/>
      <color theme="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u/>
      <sz val="8"/>
      <color indexed="8"/>
      <name val="Arial Narrow"/>
      <family val="2"/>
    </font>
    <font>
      <b/>
      <sz val="11"/>
      <color rgb="FF3F3F3F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1" fillId="8" borderId="54" applyNumberForma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5" fillId="0" borderId="5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68" fontId="6" fillId="0" borderId="59" xfId="5" applyNumberFormat="1" applyFont="1" applyFill="1" applyBorder="1" applyAlignment="1">
      <alignment horizontal="right" vertical="center" wrapText="1"/>
    </xf>
    <xf numFmtId="0" fontId="6" fillId="0" borderId="5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/>
    </xf>
    <xf numFmtId="0" fontId="10" fillId="2" borderId="7" xfId="0" applyFont="1" applyFill="1" applyBorder="1" applyAlignment="1"/>
    <xf numFmtId="3" fontId="10" fillId="2" borderId="6" xfId="0" applyNumberFormat="1" applyFont="1" applyFill="1" applyBorder="1" applyAlignment="1"/>
    <xf numFmtId="49" fontId="12" fillId="2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right"/>
    </xf>
    <xf numFmtId="166" fontId="12" fillId="2" borderId="6" xfId="0" applyNumberFormat="1" applyFont="1" applyFill="1" applyBorder="1" applyAlignment="1"/>
    <xf numFmtId="49" fontId="12" fillId="2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wrapText="1"/>
    </xf>
    <xf numFmtId="14" fontId="10" fillId="2" borderId="9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0" fillId="2" borderId="9" xfId="0" applyFont="1" applyFill="1" applyBorder="1" applyAlignment="1">
      <alignment horizontal="justify" wrapText="1"/>
    </xf>
    <xf numFmtId="0" fontId="8" fillId="2" borderId="10" xfId="0" applyFont="1" applyFill="1" applyBorder="1" applyAlignment="1"/>
    <xf numFmtId="0" fontId="10" fillId="2" borderId="11" xfId="0" applyFont="1" applyFill="1" applyBorder="1" applyAlignment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/>
    <xf numFmtId="49" fontId="9" fillId="4" borderId="13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wrapText="1"/>
    </xf>
    <xf numFmtId="0" fontId="12" fillId="2" borderId="6" xfId="0" applyNumberFormat="1" applyFont="1" applyFill="1" applyBorder="1" applyAlignment="1">
      <alignment wrapText="1"/>
    </xf>
    <xf numFmtId="49" fontId="14" fillId="3" borderId="6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10" fillId="2" borderId="12" xfId="0" applyNumberFormat="1" applyFont="1" applyFill="1" applyBorder="1" applyAlignment="1"/>
    <xf numFmtId="49" fontId="9" fillId="4" borderId="15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10" fillId="2" borderId="17" xfId="0" applyFont="1" applyFill="1" applyBorder="1" applyAlignment="1"/>
    <xf numFmtId="0" fontId="10" fillId="2" borderId="18" xfId="0" applyFont="1" applyFill="1" applyBorder="1" applyAlignment="1"/>
    <xf numFmtId="3" fontId="10" fillId="2" borderId="18" xfId="0" applyNumberFormat="1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167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41" fontId="15" fillId="0" borderId="15" xfId="6" applyFont="1" applyFill="1" applyBorder="1" applyAlignment="1">
      <alignment horizontal="center" vertical="center" wrapText="1"/>
    </xf>
    <xf numFmtId="41" fontId="15" fillId="0" borderId="15" xfId="6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167" fontId="15" fillId="0" borderId="58" xfId="0" applyNumberFormat="1" applyFont="1" applyFill="1" applyBorder="1" applyAlignment="1">
      <alignment horizontal="center" vertical="center" wrapText="1"/>
    </xf>
    <xf numFmtId="2" fontId="15" fillId="0" borderId="58" xfId="0" applyNumberFormat="1" applyFont="1" applyFill="1" applyBorder="1" applyAlignment="1">
      <alignment horizontal="center" vertical="center"/>
    </xf>
    <xf numFmtId="41" fontId="15" fillId="0" borderId="58" xfId="6" applyFont="1" applyFill="1" applyBorder="1" applyAlignment="1">
      <alignment horizontal="center" vertical="center" wrapText="1"/>
    </xf>
    <xf numFmtId="41" fontId="15" fillId="0" borderId="58" xfId="6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3" fontId="14" fillId="3" borderId="15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/>
    <xf numFmtId="0" fontId="8" fillId="0" borderId="22" xfId="0" applyNumberFormat="1" applyFont="1" applyBorder="1" applyAlignment="1"/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0" fontId="10" fillId="2" borderId="25" xfId="0" applyFont="1" applyFill="1" applyBorder="1" applyAlignment="1"/>
    <xf numFmtId="3" fontId="10" fillId="2" borderId="25" xfId="0" applyNumberFormat="1" applyFont="1" applyFill="1" applyBorder="1" applyAlignment="1"/>
    <xf numFmtId="49" fontId="16" fillId="9" borderId="19" xfId="2" applyNumberFormat="1" applyFont="1" applyBorder="1" applyAlignment="1">
      <alignment vertical="center"/>
    </xf>
    <xf numFmtId="0" fontId="16" fillId="9" borderId="27" xfId="2" applyFont="1" applyBorder="1" applyAlignment="1">
      <alignment vertical="center"/>
    </xf>
    <xf numFmtId="164" fontId="16" fillId="9" borderId="28" xfId="2" applyNumberFormat="1" applyFont="1" applyBorder="1" applyAlignment="1">
      <alignment vertical="center"/>
    </xf>
    <xf numFmtId="49" fontId="17" fillId="4" borderId="26" xfId="0" applyNumberFormat="1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164" fontId="17" fillId="4" borderId="30" xfId="0" applyNumberFormat="1" applyFont="1" applyFill="1" applyBorder="1" applyAlignment="1">
      <alignment vertical="center"/>
    </xf>
    <xf numFmtId="49" fontId="17" fillId="3" borderId="29" xfId="0" applyNumberFormat="1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164" fontId="17" fillId="3" borderId="30" xfId="0" applyNumberFormat="1" applyFont="1" applyFill="1" applyBorder="1" applyAlignment="1">
      <alignment vertical="center"/>
    </xf>
    <xf numFmtId="49" fontId="17" fillId="4" borderId="29" xfId="0" applyNumberFormat="1" applyFont="1" applyFill="1" applyBorder="1" applyAlignment="1">
      <alignment vertical="center"/>
    </xf>
    <xf numFmtId="0" fontId="17" fillId="4" borderId="31" xfId="0" applyFont="1" applyFill="1" applyBorder="1" applyAlignment="1">
      <alignment vertical="center"/>
    </xf>
    <xf numFmtId="0" fontId="16" fillId="10" borderId="31" xfId="3" applyFont="1" applyBorder="1" applyAlignment="1">
      <alignment vertical="center"/>
    </xf>
    <xf numFmtId="164" fontId="18" fillId="10" borderId="32" xfId="3" applyNumberFormat="1" applyFont="1" applyBorder="1" applyAlignment="1">
      <alignment vertical="center"/>
    </xf>
    <xf numFmtId="0" fontId="16" fillId="9" borderId="22" xfId="2" applyFont="1" applyBorder="1" applyAlignment="1">
      <alignment vertical="center"/>
    </xf>
    <xf numFmtId="164" fontId="18" fillId="9" borderId="22" xfId="2" applyNumberFormat="1" applyFont="1" applyBorder="1" applyAlignment="1">
      <alignment vertical="center"/>
    </xf>
    <xf numFmtId="49" fontId="8" fillId="2" borderId="22" xfId="0" applyNumberFormat="1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9" fontId="21" fillId="2" borderId="42" xfId="0" applyNumberFormat="1" applyFont="1" applyFill="1" applyBorder="1" applyAlignment="1">
      <alignment vertical="center"/>
    </xf>
    <xf numFmtId="0" fontId="7" fillId="2" borderId="43" xfId="0" applyFont="1" applyFill="1" applyBorder="1" applyAlignment="1"/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22" xfId="0" applyFont="1" applyFill="1" applyBorder="1" applyAlignment="1"/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0" fontId="7" fillId="2" borderId="49" xfId="0" applyFont="1" applyFill="1" applyBorder="1" applyAlignment="1"/>
    <xf numFmtId="0" fontId="8" fillId="2" borderId="24" xfId="0" applyFont="1" applyFill="1" applyBorder="1" applyAlignment="1"/>
    <xf numFmtId="0" fontId="7" fillId="2" borderId="22" xfId="0" applyFont="1" applyFill="1" applyBorder="1" applyAlignment="1">
      <alignment vertical="center"/>
    </xf>
    <xf numFmtId="0" fontId="7" fillId="5" borderId="22" xfId="0" applyFont="1" applyFill="1" applyBorder="1" applyAlignment="1"/>
    <xf numFmtId="49" fontId="23" fillId="7" borderId="39" xfId="0" applyNumberFormat="1" applyFont="1" applyFill="1" applyBorder="1" applyAlignment="1">
      <alignment vertical="center"/>
    </xf>
    <xf numFmtId="49" fontId="23" fillId="7" borderId="40" xfId="0" applyNumberFormat="1" applyFont="1" applyFill="1" applyBorder="1" applyAlignment="1">
      <alignment vertical="center"/>
    </xf>
    <xf numFmtId="0" fontId="7" fillId="7" borderId="41" xfId="0" applyFont="1" applyFill="1" applyBorder="1" applyAlignment="1"/>
    <xf numFmtId="49" fontId="21" fillId="6" borderId="33" xfId="0" applyNumberFormat="1" applyFont="1" applyFill="1" applyBorder="1" applyAlignment="1">
      <alignment vertical="center"/>
    </xf>
    <xf numFmtId="49" fontId="21" fillId="6" borderId="23" xfId="0" applyNumberFormat="1" applyFont="1" applyFill="1" applyBorder="1" applyAlignment="1">
      <alignment vertical="center"/>
    </xf>
    <xf numFmtId="49" fontId="7" fillId="6" borderId="34" xfId="0" applyNumberFormat="1" applyFont="1" applyFill="1" applyBorder="1" applyAlignment="1"/>
    <xf numFmtId="49" fontId="21" fillId="2" borderId="35" xfId="0" applyNumberFormat="1" applyFont="1" applyFill="1" applyBorder="1" applyAlignment="1">
      <alignment vertical="center"/>
    </xf>
    <xf numFmtId="3" fontId="21" fillId="2" borderId="6" xfId="0" applyNumberFormat="1" applyFont="1" applyFill="1" applyBorder="1" applyAlignment="1">
      <alignment vertical="center"/>
    </xf>
    <xf numFmtId="9" fontId="7" fillId="2" borderId="36" xfId="0" applyNumberFormat="1" applyFont="1" applyFill="1" applyBorder="1" applyAlignment="1"/>
    <xf numFmtId="0" fontId="24" fillId="5" borderId="22" xfId="0" applyFont="1" applyFill="1" applyBorder="1" applyAlignment="1">
      <alignment vertical="center"/>
    </xf>
    <xf numFmtId="165" fontId="21" fillId="2" borderId="6" xfId="0" applyNumberFormat="1" applyFont="1" applyFill="1" applyBorder="1" applyAlignment="1">
      <alignment vertical="center"/>
    </xf>
    <xf numFmtId="0" fontId="24" fillId="2" borderId="22" xfId="0" applyFont="1" applyFill="1" applyBorder="1" applyAlignment="1">
      <alignment vertical="center"/>
    </xf>
    <xf numFmtId="49" fontId="21" fillId="6" borderId="37" xfId="0" applyNumberFormat="1" applyFont="1" applyFill="1" applyBorder="1" applyAlignment="1">
      <alignment vertical="center"/>
    </xf>
    <xf numFmtId="165" fontId="21" fillId="6" borderId="38" xfId="0" applyNumberFormat="1" applyFont="1" applyFill="1" applyBorder="1" applyAlignment="1">
      <alignment vertical="center"/>
    </xf>
    <xf numFmtId="9" fontId="21" fillId="6" borderId="38" xfId="4" applyFont="1" applyFill="1" applyBorder="1" applyAlignment="1">
      <alignment vertical="center"/>
    </xf>
    <xf numFmtId="164" fontId="25" fillId="2" borderId="22" xfId="0" applyNumberFormat="1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21" fillId="5" borderId="22" xfId="0" applyFont="1" applyFill="1" applyBorder="1" applyAlignment="1">
      <alignment vertical="center"/>
    </xf>
    <xf numFmtId="0" fontId="24" fillId="7" borderId="21" xfId="0" applyFont="1" applyFill="1" applyBorder="1" applyAlignment="1">
      <alignment vertical="center"/>
    </xf>
    <xf numFmtId="49" fontId="23" fillId="7" borderId="22" xfId="0" applyNumberFormat="1" applyFont="1" applyFill="1" applyBorder="1" applyAlignment="1">
      <alignment vertical="center"/>
    </xf>
    <xf numFmtId="0" fontId="24" fillId="7" borderId="22" xfId="0" applyFont="1" applyFill="1" applyBorder="1" applyAlignment="1">
      <alignment vertical="center"/>
    </xf>
    <xf numFmtId="0" fontId="24" fillId="7" borderId="50" xfId="0" applyFont="1" applyFill="1" applyBorder="1" applyAlignment="1">
      <alignment vertical="center"/>
    </xf>
    <xf numFmtId="49" fontId="21" fillId="6" borderId="51" xfId="0" applyNumberFormat="1" applyFont="1" applyFill="1" applyBorder="1" applyAlignment="1">
      <alignment vertical="center"/>
    </xf>
    <xf numFmtId="0" fontId="21" fillId="6" borderId="52" xfId="0" applyNumberFormat="1" applyFont="1" applyFill="1" applyBorder="1" applyAlignment="1">
      <alignment vertical="center"/>
    </xf>
    <xf numFmtId="0" fontId="21" fillId="6" borderId="5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7" fillId="2" borderId="22" xfId="0" applyFont="1" applyFill="1" applyBorder="1"/>
    <xf numFmtId="0" fontId="8" fillId="2" borderId="20" xfId="0" applyFont="1" applyFill="1" applyBorder="1" applyAlignment="1"/>
    <xf numFmtId="49" fontId="11" fillId="3" borderId="55" xfId="0" applyNumberFormat="1" applyFont="1" applyFill="1" applyBorder="1" applyAlignment="1">
      <alignment wrapText="1"/>
    </xf>
    <xf numFmtId="49" fontId="11" fillId="3" borderId="57" xfId="0" applyNumberFormat="1" applyFont="1" applyFill="1" applyBorder="1" applyAlignment="1">
      <alignment wrapText="1"/>
    </xf>
    <xf numFmtId="49" fontId="12" fillId="2" borderId="55" xfId="0" applyNumberFormat="1" applyFont="1" applyFill="1" applyBorder="1" applyAlignment="1">
      <alignment wrapText="1"/>
    </xf>
    <xf numFmtId="49" fontId="12" fillId="2" borderId="57" xfId="0" applyNumberFormat="1" applyFont="1" applyFill="1" applyBorder="1" applyAlignment="1">
      <alignment wrapText="1"/>
    </xf>
    <xf numFmtId="49" fontId="12" fillId="2" borderId="55" xfId="0" applyNumberFormat="1" applyFont="1" applyFill="1" applyBorder="1" applyAlignment="1"/>
    <xf numFmtId="49" fontId="12" fillId="2" borderId="57" xfId="0" applyNumberFormat="1" applyFont="1" applyFill="1" applyBorder="1" applyAlignment="1"/>
    <xf numFmtId="49" fontId="13" fillId="3" borderId="55" xfId="0" applyNumberFormat="1" applyFont="1" applyFill="1" applyBorder="1" applyAlignment="1">
      <alignment horizontal="center" vertical="center"/>
    </xf>
    <xf numFmtId="49" fontId="13" fillId="3" borderId="56" xfId="0" applyNumberFormat="1" applyFont="1" applyFill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/>
    </xf>
    <xf numFmtId="49" fontId="16" fillId="0" borderId="60" xfId="2" applyNumberFormat="1" applyFont="1" applyFill="1" applyBorder="1" applyAlignment="1">
      <alignment vertical="center"/>
    </xf>
    <xf numFmtId="0" fontId="16" fillId="0" borderId="61" xfId="2" applyFont="1" applyFill="1" applyBorder="1" applyAlignment="1">
      <alignment vertical="center"/>
    </xf>
    <xf numFmtId="164" fontId="16" fillId="0" borderId="62" xfId="2" applyNumberFormat="1" applyFont="1" applyFill="1" applyBorder="1" applyAlignment="1">
      <alignment vertical="center"/>
    </xf>
    <xf numFmtId="0" fontId="20" fillId="8" borderId="22" xfId="1" applyFont="1" applyBorder="1"/>
    <xf numFmtId="49" fontId="17" fillId="3" borderId="63" xfId="0" applyNumberFormat="1" applyFont="1" applyFill="1" applyBorder="1" applyAlignment="1">
      <alignment vertical="center"/>
    </xf>
    <xf numFmtId="49" fontId="17" fillId="4" borderId="64" xfId="0" applyNumberFormat="1" applyFont="1" applyFill="1" applyBorder="1" applyAlignment="1">
      <alignment vertical="center"/>
    </xf>
    <xf numFmtId="0" fontId="16" fillId="10" borderId="65" xfId="3" applyFont="1" applyBorder="1" applyAlignment="1">
      <alignment vertical="center"/>
    </xf>
    <xf numFmtId="164" fontId="18" fillId="10" borderId="66" xfId="3" applyNumberFormat="1" applyFont="1" applyBorder="1" applyAlignment="1">
      <alignment vertical="center"/>
    </xf>
  </cellXfs>
  <cellStyles count="7">
    <cellStyle name="Énfasis5" xfId="2" builtinId="45"/>
    <cellStyle name="Énfasis6" xfId="3" builtinId="49"/>
    <cellStyle name="Millares" xfId="5" builtinId="3"/>
    <cellStyle name="Millares [0]" xfId="6" builtinId="6"/>
    <cellStyle name="Normal" xfId="0" builtinId="0"/>
    <cellStyle name="Porcentaje" xfId="4" builtinId="5"/>
    <cellStyle name="Salida" xfId="1" builtinId="2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64" workbookViewId="0">
      <selection activeCell="J57" sqref="J57"/>
    </sheetView>
  </sheetViews>
  <sheetFormatPr baseColWidth="10" defaultColWidth="10.85546875" defaultRowHeight="11.25" customHeight="1"/>
  <cols>
    <col min="1" max="1" width="4.42578125" style="8" customWidth="1"/>
    <col min="2" max="2" width="16.7109375" style="8" customWidth="1"/>
    <col min="3" max="3" width="19.42578125" style="8" customWidth="1"/>
    <col min="4" max="4" width="9.42578125" style="8" customWidth="1"/>
    <col min="5" max="5" width="14.42578125" style="8" customWidth="1"/>
    <col min="6" max="6" width="11" style="8" customWidth="1"/>
    <col min="7" max="7" width="13.5703125" style="8" bestFit="1" customWidth="1"/>
    <col min="8" max="255" width="10.85546875" style="8" customWidth="1"/>
    <col min="256" max="16384" width="10.85546875" style="9"/>
  </cols>
  <sheetData>
    <row r="1" spans="1:7" ht="15" customHeight="1">
      <c r="A1" s="7"/>
      <c r="B1" s="7"/>
      <c r="C1" s="7"/>
      <c r="D1" s="7"/>
      <c r="E1" s="7"/>
      <c r="F1" s="7"/>
      <c r="G1" s="7"/>
    </row>
    <row r="2" spans="1:7" ht="15" customHeight="1">
      <c r="A2" s="7"/>
      <c r="B2" s="7"/>
      <c r="C2" s="7"/>
      <c r="D2" s="7"/>
      <c r="E2" s="7"/>
      <c r="F2" s="7"/>
      <c r="G2" s="7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7"/>
      <c r="B4" s="7"/>
      <c r="C4" s="7"/>
      <c r="D4" s="7"/>
      <c r="E4" s="7"/>
      <c r="F4" s="7"/>
      <c r="G4" s="7"/>
    </row>
    <row r="5" spans="1:7" ht="15" customHeight="1">
      <c r="A5" s="7"/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7"/>
      <c r="B7" s="7"/>
      <c r="C7" s="7"/>
      <c r="D7" s="7"/>
      <c r="E7" s="7"/>
      <c r="F7" s="7"/>
      <c r="G7" s="7"/>
    </row>
    <row r="8" spans="1:7" ht="15" customHeight="1">
      <c r="A8" s="7"/>
      <c r="B8" s="10"/>
      <c r="C8" s="11"/>
      <c r="D8" s="7"/>
      <c r="E8" s="11"/>
      <c r="F8" s="11"/>
      <c r="G8" s="11"/>
    </row>
    <row r="9" spans="1:7" ht="12" customHeight="1">
      <c r="A9" s="12"/>
      <c r="B9" s="13" t="s">
        <v>0</v>
      </c>
      <c r="C9" s="14" t="s">
        <v>55</v>
      </c>
      <c r="D9" s="15"/>
      <c r="E9" s="148" t="s">
        <v>67</v>
      </c>
      <c r="F9" s="149"/>
      <c r="G9" s="16">
        <v>3500</v>
      </c>
    </row>
    <row r="10" spans="1:7" ht="38.25" customHeight="1">
      <c r="A10" s="12"/>
      <c r="B10" s="17" t="s">
        <v>1</v>
      </c>
      <c r="C10" s="18" t="s">
        <v>56</v>
      </c>
      <c r="D10" s="15"/>
      <c r="E10" s="150" t="s">
        <v>2</v>
      </c>
      <c r="F10" s="151"/>
      <c r="G10" s="19" t="s">
        <v>59</v>
      </c>
    </row>
    <row r="11" spans="1:7" ht="18" customHeight="1">
      <c r="A11" s="12"/>
      <c r="B11" s="17" t="s">
        <v>3</v>
      </c>
      <c r="C11" s="19" t="s">
        <v>4</v>
      </c>
      <c r="D11" s="15"/>
      <c r="E11" s="150" t="s">
        <v>68</v>
      </c>
      <c r="F11" s="151"/>
      <c r="G11" s="20">
        <v>320</v>
      </c>
    </row>
    <row r="12" spans="1:7" ht="11.25" customHeight="1">
      <c r="A12" s="12"/>
      <c r="B12" s="17" t="s">
        <v>5</v>
      </c>
      <c r="C12" s="21" t="s">
        <v>57</v>
      </c>
      <c r="D12" s="15"/>
      <c r="E12" s="22" t="s">
        <v>6</v>
      </c>
      <c r="F12" s="23"/>
      <c r="G12" s="24">
        <f>(G9*G11)</f>
        <v>1120000</v>
      </c>
    </row>
    <row r="13" spans="1:7" ht="11.25" customHeight="1">
      <c r="A13" s="12"/>
      <c r="B13" s="17" t="s">
        <v>7</v>
      </c>
      <c r="C13" s="19" t="s">
        <v>58</v>
      </c>
      <c r="D13" s="15"/>
      <c r="E13" s="150" t="s">
        <v>8</v>
      </c>
      <c r="F13" s="151"/>
      <c r="G13" s="19" t="s">
        <v>60</v>
      </c>
    </row>
    <row r="14" spans="1:7" ht="13.5" customHeight="1">
      <c r="A14" s="12"/>
      <c r="B14" s="17" t="s">
        <v>9</v>
      </c>
      <c r="C14" s="19" t="s">
        <v>58</v>
      </c>
      <c r="D14" s="15"/>
      <c r="E14" s="150" t="s">
        <v>10</v>
      </c>
      <c r="F14" s="151"/>
      <c r="G14" s="19" t="s">
        <v>59</v>
      </c>
    </row>
    <row r="15" spans="1:7" ht="25.5" customHeight="1">
      <c r="A15" s="12"/>
      <c r="B15" s="17" t="s">
        <v>11</v>
      </c>
      <c r="C15" s="25">
        <v>44242</v>
      </c>
      <c r="D15" s="15"/>
      <c r="E15" s="152" t="s">
        <v>12</v>
      </c>
      <c r="F15" s="153"/>
      <c r="G15" s="21" t="s">
        <v>61</v>
      </c>
    </row>
    <row r="16" spans="1:7" ht="12" customHeight="1">
      <c r="A16" s="7"/>
      <c r="B16" s="26"/>
      <c r="C16" s="27"/>
      <c r="D16" s="28"/>
      <c r="E16" s="29"/>
      <c r="F16" s="29"/>
      <c r="G16" s="30"/>
    </row>
    <row r="17" spans="1:7" ht="12" customHeight="1">
      <c r="A17" s="31"/>
      <c r="B17" s="154" t="s">
        <v>13</v>
      </c>
      <c r="C17" s="155"/>
      <c r="D17" s="155"/>
      <c r="E17" s="155"/>
      <c r="F17" s="155"/>
      <c r="G17" s="156"/>
    </row>
    <row r="18" spans="1:7" ht="12" customHeight="1">
      <c r="A18" s="7"/>
      <c r="B18" s="32"/>
      <c r="C18" s="33"/>
      <c r="D18" s="33"/>
      <c r="E18" s="33"/>
      <c r="F18" s="34"/>
      <c r="G18" s="34"/>
    </row>
    <row r="19" spans="1:7" ht="12" customHeight="1">
      <c r="A19" s="12"/>
      <c r="B19" s="35" t="s">
        <v>14</v>
      </c>
      <c r="C19" s="36"/>
      <c r="D19" s="37"/>
      <c r="E19" s="37"/>
      <c r="F19" s="37"/>
      <c r="G19" s="37"/>
    </row>
    <row r="20" spans="1:7" ht="24" customHeight="1">
      <c r="A20" s="31"/>
      <c r="B20" s="38" t="s">
        <v>15</v>
      </c>
      <c r="C20" s="38" t="s">
        <v>16</v>
      </c>
      <c r="D20" s="38" t="s">
        <v>17</v>
      </c>
      <c r="E20" s="38" t="s">
        <v>18</v>
      </c>
      <c r="F20" s="38" t="s">
        <v>19</v>
      </c>
      <c r="G20" s="38" t="s">
        <v>20</v>
      </c>
    </row>
    <row r="21" spans="1:7" ht="12.75" customHeight="1">
      <c r="A21" s="31"/>
      <c r="B21" s="39"/>
      <c r="C21" s="40"/>
      <c r="D21" s="41"/>
      <c r="E21" s="39"/>
      <c r="F21" s="24"/>
      <c r="G21" s="24"/>
    </row>
    <row r="22" spans="1:7" ht="17.25" customHeight="1">
      <c r="A22" s="31"/>
      <c r="B22" s="42" t="s">
        <v>21</v>
      </c>
      <c r="C22" s="43"/>
      <c r="D22" s="43"/>
      <c r="E22" s="43"/>
      <c r="F22" s="44"/>
      <c r="G22" s="45"/>
    </row>
    <row r="23" spans="1:7" ht="12.75" customHeight="1">
      <c r="A23" s="31"/>
      <c r="B23" s="32"/>
      <c r="C23" s="34"/>
      <c r="D23" s="34"/>
      <c r="E23" s="34"/>
      <c r="F23" s="46"/>
      <c r="G23" s="46"/>
    </row>
    <row r="24" spans="1:7" ht="12.75" customHeight="1">
      <c r="A24" s="31"/>
      <c r="B24" s="47" t="s">
        <v>22</v>
      </c>
      <c r="C24" s="48"/>
      <c r="D24" s="49"/>
      <c r="E24" s="49"/>
      <c r="F24" s="50"/>
      <c r="G24" s="50"/>
    </row>
    <row r="25" spans="1:7" ht="12" customHeight="1">
      <c r="A25" s="7"/>
      <c r="B25" s="51" t="s">
        <v>15</v>
      </c>
      <c r="C25" s="52" t="s">
        <v>16</v>
      </c>
      <c r="D25" s="52" t="s">
        <v>17</v>
      </c>
      <c r="E25" s="51" t="s">
        <v>18</v>
      </c>
      <c r="F25" s="52" t="s">
        <v>19</v>
      </c>
      <c r="G25" s="51" t="s">
        <v>20</v>
      </c>
    </row>
    <row r="26" spans="1:7" ht="12" customHeight="1">
      <c r="A26" s="12"/>
      <c r="B26" s="53"/>
      <c r="C26" s="54"/>
      <c r="D26" s="54"/>
      <c r="E26" s="54"/>
      <c r="F26" s="55"/>
      <c r="G26" s="55"/>
    </row>
    <row r="27" spans="1:7" ht="16.5" customHeight="1">
      <c r="A27" s="12"/>
      <c r="B27" s="56" t="s">
        <v>23</v>
      </c>
      <c r="C27" s="57"/>
      <c r="D27" s="57"/>
      <c r="E27" s="57"/>
      <c r="F27" s="58"/>
      <c r="G27" s="59"/>
    </row>
    <row r="28" spans="1:7" ht="12" customHeight="1">
      <c r="A28" s="12"/>
      <c r="B28" s="60"/>
      <c r="C28" s="61"/>
      <c r="D28" s="61"/>
      <c r="E28" s="61"/>
      <c r="F28" s="62"/>
      <c r="G28" s="62"/>
    </row>
    <row r="29" spans="1:7" ht="12" customHeight="1">
      <c r="A29" s="12"/>
      <c r="B29" s="47" t="s">
        <v>24</v>
      </c>
      <c r="C29" s="48"/>
      <c r="D29" s="49"/>
      <c r="E29" s="49"/>
      <c r="F29" s="50"/>
      <c r="G29" s="50"/>
    </row>
    <row r="30" spans="1:7" ht="12" customHeight="1">
      <c r="A30" s="7"/>
      <c r="B30" s="63" t="s">
        <v>15</v>
      </c>
      <c r="C30" s="63" t="s">
        <v>16</v>
      </c>
      <c r="D30" s="63" t="s">
        <v>85</v>
      </c>
      <c r="E30" s="63" t="s">
        <v>18</v>
      </c>
      <c r="F30" s="64" t="s">
        <v>19</v>
      </c>
      <c r="G30" s="63" t="s">
        <v>20</v>
      </c>
    </row>
    <row r="31" spans="1:7" ht="12" customHeight="1">
      <c r="A31" s="12"/>
      <c r="B31" s="65" t="s">
        <v>69</v>
      </c>
      <c r="C31" s="66" t="s">
        <v>86</v>
      </c>
      <c r="D31" s="67">
        <v>0.3125</v>
      </c>
      <c r="E31" s="68" t="s">
        <v>70</v>
      </c>
      <c r="F31" s="69">
        <v>224000</v>
      </c>
      <c r="G31" s="70">
        <f>+D31*F31</f>
        <v>70000</v>
      </c>
    </row>
    <row r="32" spans="1:7" ht="24" customHeight="1">
      <c r="A32" s="12"/>
      <c r="B32" s="65" t="s">
        <v>71</v>
      </c>
      <c r="C32" s="66" t="s">
        <v>86</v>
      </c>
      <c r="D32" s="67">
        <v>0.5625</v>
      </c>
      <c r="E32" s="68" t="s">
        <v>62</v>
      </c>
      <c r="F32" s="69">
        <v>224000</v>
      </c>
      <c r="G32" s="70">
        <f t="shared" ref="G32" si="0">+D32*F32</f>
        <v>126000</v>
      </c>
    </row>
    <row r="33" spans="1:7" ht="12.75" customHeight="1">
      <c r="A33" s="31"/>
      <c r="B33" s="71" t="s">
        <v>63</v>
      </c>
      <c r="C33" s="66" t="s">
        <v>86</v>
      </c>
      <c r="D33" s="67">
        <v>0.1875</v>
      </c>
      <c r="E33" s="68" t="s">
        <v>62</v>
      </c>
      <c r="F33" s="69">
        <v>344000</v>
      </c>
      <c r="G33" s="70">
        <f>+D33*F33</f>
        <v>64500</v>
      </c>
    </row>
    <row r="34" spans="1:7" ht="12.75" customHeight="1">
      <c r="A34" s="31"/>
      <c r="B34" s="65" t="s">
        <v>72</v>
      </c>
      <c r="C34" s="66" t="s">
        <v>86</v>
      </c>
      <c r="D34" s="67">
        <v>0.125</v>
      </c>
      <c r="E34" s="68" t="s">
        <v>62</v>
      </c>
      <c r="F34" s="69">
        <v>224000</v>
      </c>
      <c r="G34" s="70">
        <f>+D34*F34</f>
        <v>28000</v>
      </c>
    </row>
    <row r="35" spans="1:7" ht="12.75" customHeight="1">
      <c r="A35" s="31"/>
      <c r="B35" s="72" t="s">
        <v>73</v>
      </c>
      <c r="C35" s="66" t="s">
        <v>86</v>
      </c>
      <c r="D35" s="73">
        <v>0.375</v>
      </c>
      <c r="E35" s="74" t="s">
        <v>74</v>
      </c>
      <c r="F35" s="75">
        <v>224000</v>
      </c>
      <c r="G35" s="76">
        <f>+D35*F35</f>
        <v>84000</v>
      </c>
    </row>
    <row r="36" spans="1:7" ht="12.75" customHeight="1">
      <c r="A36" s="31"/>
      <c r="B36" s="77" t="s">
        <v>25</v>
      </c>
      <c r="C36" s="78"/>
      <c r="D36" s="78"/>
      <c r="E36" s="78"/>
      <c r="F36" s="79"/>
      <c r="G36" s="80">
        <f>SUM(G31:G35)</f>
        <v>372500</v>
      </c>
    </row>
    <row r="37" spans="1:7" ht="12.75" customHeight="1">
      <c r="A37" s="31"/>
      <c r="B37" s="60"/>
      <c r="C37" s="61"/>
      <c r="D37" s="61"/>
      <c r="E37" s="61"/>
      <c r="F37" s="62"/>
      <c r="G37" s="62"/>
    </row>
    <row r="38" spans="1:7" ht="12.75" customHeight="1">
      <c r="A38" s="31"/>
      <c r="B38" s="47" t="s">
        <v>26</v>
      </c>
      <c r="C38" s="48"/>
      <c r="D38" s="49"/>
      <c r="E38" s="49"/>
      <c r="F38" s="50"/>
      <c r="G38" s="50"/>
    </row>
    <row r="39" spans="1:7" ht="18" customHeight="1">
      <c r="A39" s="31"/>
      <c r="B39" s="64" t="s">
        <v>27</v>
      </c>
      <c r="C39" s="64" t="s">
        <v>16</v>
      </c>
      <c r="D39" s="64" t="s">
        <v>84</v>
      </c>
      <c r="E39" s="64" t="s">
        <v>18</v>
      </c>
      <c r="F39" s="64" t="s">
        <v>19</v>
      </c>
      <c r="G39" s="64" t="s">
        <v>20</v>
      </c>
    </row>
    <row r="40" spans="1:7" ht="19.5" customHeight="1">
      <c r="A40" s="31"/>
      <c r="B40" s="1" t="s">
        <v>28</v>
      </c>
      <c r="C40" s="2" t="s">
        <v>75</v>
      </c>
      <c r="D40" s="2">
        <v>180</v>
      </c>
      <c r="E40" s="3" t="s">
        <v>62</v>
      </c>
      <c r="F40" s="4">
        <v>550</v>
      </c>
      <c r="G40" s="4">
        <f t="shared" ref="G40:G45" si="1">+D40*F40</f>
        <v>99000</v>
      </c>
    </row>
    <row r="41" spans="1:7" ht="21" customHeight="1">
      <c r="A41" s="31"/>
      <c r="B41" s="1" t="s">
        <v>29</v>
      </c>
      <c r="C41" s="2"/>
      <c r="D41" s="2"/>
      <c r="E41" s="2"/>
      <c r="F41" s="4"/>
      <c r="G41" s="4"/>
    </row>
    <row r="42" spans="1:7" ht="12" customHeight="1">
      <c r="A42" s="31"/>
      <c r="B42" s="5" t="s">
        <v>76</v>
      </c>
      <c r="C42" s="2" t="s">
        <v>77</v>
      </c>
      <c r="D42" s="2">
        <v>75</v>
      </c>
      <c r="E42" s="3" t="s">
        <v>62</v>
      </c>
      <c r="F42" s="4">
        <v>900</v>
      </c>
      <c r="G42" s="4">
        <f t="shared" si="1"/>
        <v>67500</v>
      </c>
    </row>
    <row r="43" spans="1:7" ht="16.5" customHeight="1">
      <c r="A43" s="31"/>
      <c r="B43" s="5" t="s">
        <v>78</v>
      </c>
      <c r="C43" s="2" t="s">
        <v>77</v>
      </c>
      <c r="D43" s="2">
        <v>75</v>
      </c>
      <c r="E43" s="3" t="s">
        <v>62</v>
      </c>
      <c r="F43" s="4">
        <v>900</v>
      </c>
      <c r="G43" s="4">
        <f t="shared" si="1"/>
        <v>67500</v>
      </c>
    </row>
    <row r="44" spans="1:7" ht="16.5" customHeight="1">
      <c r="A44" s="31"/>
      <c r="B44" s="5" t="s">
        <v>79</v>
      </c>
      <c r="C44" s="2" t="s">
        <v>77</v>
      </c>
      <c r="D44" s="2">
        <v>50</v>
      </c>
      <c r="E44" s="3" t="s">
        <v>62</v>
      </c>
      <c r="F44" s="4">
        <v>700</v>
      </c>
      <c r="G44" s="4">
        <f t="shared" si="1"/>
        <v>35000</v>
      </c>
    </row>
    <row r="45" spans="1:7" ht="12.75" customHeight="1">
      <c r="A45" s="31"/>
      <c r="B45" s="5" t="s">
        <v>80</v>
      </c>
      <c r="C45" s="2" t="s">
        <v>77</v>
      </c>
      <c r="D45" s="2">
        <v>25</v>
      </c>
      <c r="E45" s="3" t="s">
        <v>62</v>
      </c>
      <c r="F45" s="4">
        <v>500</v>
      </c>
      <c r="G45" s="4">
        <f t="shared" si="1"/>
        <v>12500</v>
      </c>
    </row>
    <row r="46" spans="1:7" ht="12.75" customHeight="1">
      <c r="A46" s="31"/>
      <c r="B46" s="1" t="s">
        <v>31</v>
      </c>
      <c r="C46" s="2"/>
      <c r="D46" s="2"/>
      <c r="E46" s="2"/>
      <c r="F46" s="4"/>
      <c r="G46" s="4"/>
    </row>
    <row r="47" spans="1:7" ht="12.75" customHeight="1">
      <c r="A47" s="31"/>
      <c r="B47" s="6" t="s">
        <v>81</v>
      </c>
      <c r="C47" s="2" t="s">
        <v>16</v>
      </c>
      <c r="D47" s="2">
        <v>120</v>
      </c>
      <c r="E47" s="3" t="s">
        <v>62</v>
      </c>
      <c r="F47" s="4">
        <v>150</v>
      </c>
      <c r="G47" s="4">
        <f>+D47*F47</f>
        <v>18000</v>
      </c>
    </row>
    <row r="48" spans="1:7" ht="12.75" customHeight="1">
      <c r="A48" s="31"/>
      <c r="B48" s="56" t="s">
        <v>30</v>
      </c>
      <c r="C48" s="57"/>
      <c r="D48" s="57"/>
      <c r="E48" s="57"/>
      <c r="F48" s="58"/>
      <c r="G48" s="59">
        <f>SUM(G40:G47)</f>
        <v>299500</v>
      </c>
    </row>
    <row r="49" spans="1:11" ht="12" customHeight="1">
      <c r="A49" s="7"/>
      <c r="C49" s="48"/>
      <c r="D49" s="49"/>
      <c r="E49" s="49"/>
      <c r="F49" s="50"/>
      <c r="G49" s="50"/>
    </row>
    <row r="50" spans="1:11" ht="12" customHeight="1">
      <c r="A50" s="12"/>
      <c r="B50" s="47" t="s">
        <v>31</v>
      </c>
      <c r="C50" s="64" t="s">
        <v>16</v>
      </c>
      <c r="D50" s="64" t="s">
        <v>84</v>
      </c>
      <c r="E50" s="63" t="s">
        <v>18</v>
      </c>
      <c r="F50" s="64" t="s">
        <v>19</v>
      </c>
      <c r="G50" s="63" t="s">
        <v>20</v>
      </c>
    </row>
    <row r="51" spans="1:11" ht="11.25" customHeight="1">
      <c r="A51" s="12"/>
      <c r="C51" s="81"/>
      <c r="D51" s="82"/>
      <c r="E51" s="40"/>
      <c r="F51" s="82"/>
      <c r="G51" s="82"/>
      <c r="K51" s="83"/>
    </row>
    <row r="52" spans="1:11" ht="12.75" customHeight="1">
      <c r="A52" s="31"/>
      <c r="B52" s="63" t="s">
        <v>32</v>
      </c>
      <c r="C52" s="84"/>
      <c r="D52" s="84"/>
      <c r="E52" s="84"/>
      <c r="F52" s="85"/>
      <c r="G52" s="86"/>
      <c r="K52" s="83"/>
    </row>
    <row r="53" spans="1:11" ht="12.75" customHeight="1">
      <c r="A53" s="31"/>
      <c r="B53" s="39"/>
      <c r="C53" s="87"/>
      <c r="D53" s="87"/>
      <c r="E53" s="87"/>
      <c r="F53" s="88"/>
      <c r="G53" s="88"/>
    </row>
    <row r="54" spans="1:11" ht="12.75" customHeight="1">
      <c r="A54" s="31"/>
      <c r="B54" s="89" t="s">
        <v>33</v>
      </c>
      <c r="C54" s="90"/>
      <c r="D54" s="90"/>
      <c r="E54" s="90"/>
      <c r="F54" s="90"/>
      <c r="G54" s="91"/>
    </row>
    <row r="55" spans="1:11" ht="12.75" customHeight="1">
      <c r="A55" s="31"/>
      <c r="B55" s="157"/>
      <c r="C55" s="158"/>
      <c r="D55" s="158"/>
      <c r="E55" s="158"/>
      <c r="F55" s="158"/>
      <c r="G55" s="159"/>
    </row>
    <row r="56" spans="1:11" ht="12.75" customHeight="1">
      <c r="A56" s="31"/>
      <c r="B56" s="92" t="s">
        <v>34</v>
      </c>
      <c r="C56" s="93"/>
      <c r="D56" s="93"/>
      <c r="E56" s="93"/>
      <c r="F56" s="93"/>
      <c r="G56" s="94">
        <f>G54+G48+G36+G22</f>
        <v>672000</v>
      </c>
    </row>
    <row r="57" spans="1:11" ht="12.75" customHeight="1">
      <c r="A57" s="31"/>
      <c r="B57" s="95" t="s">
        <v>35</v>
      </c>
      <c r="C57" s="96"/>
      <c r="D57" s="96"/>
      <c r="E57" s="96"/>
      <c r="F57" s="96"/>
      <c r="G57" s="97">
        <f>G56*0.05</f>
        <v>33600</v>
      </c>
    </row>
    <row r="58" spans="1:11" ht="12.75" customHeight="1">
      <c r="A58" s="31"/>
      <c r="B58" s="98" t="s">
        <v>36</v>
      </c>
      <c r="C58" s="99"/>
      <c r="D58" s="99"/>
      <c r="E58" s="99"/>
      <c r="F58" s="100"/>
      <c r="G58" s="101">
        <f>G56+G57</f>
        <v>705600</v>
      </c>
    </row>
    <row r="59" spans="1:11" ht="12.75" customHeight="1">
      <c r="A59" s="31"/>
      <c r="B59" s="161" t="s">
        <v>37</v>
      </c>
      <c r="C59" s="102"/>
      <c r="D59" s="102"/>
      <c r="E59" s="102"/>
      <c r="F59" s="102"/>
      <c r="G59" s="103">
        <f>(G9*G11)</f>
        <v>1120000</v>
      </c>
    </row>
    <row r="60" spans="1:11" ht="12.75" customHeight="1">
      <c r="A60" s="116"/>
      <c r="B60" s="162" t="s">
        <v>38</v>
      </c>
      <c r="C60" s="163"/>
      <c r="D60" s="163"/>
      <c r="E60" s="163"/>
      <c r="F60" s="163"/>
      <c r="G60" s="164">
        <f>G59-G58</f>
        <v>414400</v>
      </c>
    </row>
    <row r="61" spans="1:11" ht="12.75" customHeight="1">
      <c r="A61" s="31"/>
      <c r="B61" s="104" t="s">
        <v>82</v>
      </c>
      <c r="C61" s="160"/>
      <c r="D61" s="160"/>
      <c r="E61" s="160"/>
      <c r="F61" s="160"/>
      <c r="G61" s="105"/>
    </row>
    <row r="62" spans="1:11" ht="12.75" customHeight="1" thickBot="1">
      <c r="A62" s="31"/>
      <c r="B62" s="106"/>
      <c r="C62" s="160"/>
      <c r="D62" s="160"/>
      <c r="E62" s="160"/>
      <c r="F62" s="160"/>
      <c r="G62" s="105"/>
    </row>
    <row r="63" spans="1:11" ht="13.5" customHeight="1">
      <c r="A63" s="12"/>
      <c r="B63" s="107" t="s">
        <v>83</v>
      </c>
      <c r="C63" s="108"/>
      <c r="D63" s="108"/>
      <c r="E63" s="108"/>
      <c r="F63" s="109"/>
      <c r="G63" s="105"/>
    </row>
    <row r="64" spans="1:11" ht="12" customHeight="1">
      <c r="A64" s="7"/>
      <c r="B64" s="110" t="s">
        <v>39</v>
      </c>
      <c r="C64" s="111"/>
      <c r="D64" s="111"/>
      <c r="E64" s="111"/>
      <c r="F64" s="112"/>
      <c r="G64" s="105"/>
    </row>
    <row r="65" spans="1:7" ht="12" customHeight="1">
      <c r="A65" s="12"/>
      <c r="B65" s="110" t="s">
        <v>40</v>
      </c>
      <c r="C65" s="111"/>
      <c r="D65" s="111"/>
      <c r="E65" s="111"/>
      <c r="F65" s="112"/>
      <c r="G65" s="105"/>
    </row>
    <row r="66" spans="1:7" ht="24" customHeight="1">
      <c r="A66" s="12"/>
      <c r="B66" s="110" t="s">
        <v>41</v>
      </c>
      <c r="C66" s="111"/>
      <c r="D66" s="111"/>
      <c r="E66" s="111"/>
      <c r="F66" s="112"/>
      <c r="G66" s="105"/>
    </row>
    <row r="67" spans="1:7" ht="12.75" customHeight="1">
      <c r="A67" s="31"/>
      <c r="B67" s="110" t="s">
        <v>42</v>
      </c>
      <c r="C67" s="111"/>
      <c r="D67" s="111"/>
      <c r="E67" s="111"/>
      <c r="F67" s="112"/>
      <c r="G67" s="105"/>
    </row>
    <row r="68" spans="1:7" ht="13.5" customHeight="1">
      <c r="A68" s="12"/>
      <c r="B68" s="110" t="s">
        <v>43</v>
      </c>
      <c r="C68" s="111"/>
      <c r="D68" s="111"/>
      <c r="E68" s="111"/>
      <c r="F68" s="112"/>
      <c r="G68" s="105"/>
    </row>
    <row r="69" spans="1:7" ht="12" customHeight="1" thickBot="1">
      <c r="A69" s="7"/>
      <c r="B69" s="113" t="s">
        <v>44</v>
      </c>
      <c r="C69" s="114"/>
      <c r="D69" s="114"/>
      <c r="E69" s="114"/>
      <c r="F69" s="115"/>
      <c r="G69" s="105"/>
    </row>
    <row r="70" spans="1:7" ht="12" customHeight="1">
      <c r="A70" s="116"/>
      <c r="B70" s="117"/>
      <c r="C70" s="111"/>
      <c r="D70" s="111"/>
      <c r="E70" s="111"/>
      <c r="F70" s="111"/>
      <c r="G70" s="105"/>
    </row>
    <row r="71" spans="1:7" ht="12" customHeight="1">
      <c r="A71" s="116"/>
      <c r="B71" s="117"/>
      <c r="C71" s="111"/>
      <c r="D71" s="111"/>
      <c r="E71" s="118"/>
      <c r="F71" s="118"/>
      <c r="G71" s="105"/>
    </row>
    <row r="72" spans="1:7" ht="12" customHeight="1">
      <c r="A72" s="116"/>
      <c r="B72" s="117"/>
      <c r="C72" s="111"/>
      <c r="D72" s="111"/>
      <c r="E72" s="118"/>
      <c r="F72" s="118"/>
      <c r="G72" s="105"/>
    </row>
    <row r="73" spans="1:7" ht="12" customHeight="1" thickBot="1">
      <c r="A73" s="116"/>
      <c r="B73" s="119" t="s">
        <v>45</v>
      </c>
      <c r="C73" s="120"/>
      <c r="D73" s="121"/>
      <c r="E73" s="118"/>
      <c r="F73" s="118"/>
      <c r="G73" s="105"/>
    </row>
    <row r="74" spans="1:7" ht="12" customHeight="1">
      <c r="A74" s="116"/>
      <c r="B74" s="122" t="s">
        <v>32</v>
      </c>
      <c r="C74" s="123" t="s">
        <v>46</v>
      </c>
      <c r="D74" s="124" t="s">
        <v>47</v>
      </c>
      <c r="E74" s="118"/>
      <c r="F74" s="118"/>
      <c r="G74" s="105"/>
    </row>
    <row r="75" spans="1:7" ht="12" customHeight="1">
      <c r="A75" s="116"/>
      <c r="B75" s="125" t="s">
        <v>48</v>
      </c>
      <c r="C75" s="126">
        <f>+G22</f>
        <v>0</v>
      </c>
      <c r="D75" s="127">
        <f>+C75/$C$81</f>
        <v>0</v>
      </c>
      <c r="E75" s="118"/>
      <c r="F75" s="118"/>
      <c r="G75" s="105"/>
    </row>
    <row r="76" spans="1:7" ht="12.75" customHeight="1">
      <c r="A76" s="116"/>
      <c r="B76" s="125" t="s">
        <v>49</v>
      </c>
      <c r="C76" s="126">
        <f>+G27</f>
        <v>0</v>
      </c>
      <c r="D76" s="127">
        <f t="shared" ref="D76:D80" si="2">+C76/$C$81</f>
        <v>0</v>
      </c>
      <c r="E76" s="118"/>
      <c r="F76" s="118"/>
      <c r="G76" s="105"/>
    </row>
    <row r="77" spans="1:7" ht="12" customHeight="1">
      <c r="A77" s="116"/>
      <c r="B77" s="125" t="s">
        <v>50</v>
      </c>
      <c r="C77" s="126">
        <f>+G36</f>
        <v>372500</v>
      </c>
      <c r="D77" s="127">
        <f t="shared" si="2"/>
        <v>0.52791950113378683</v>
      </c>
      <c r="E77" s="128"/>
      <c r="F77" s="128"/>
      <c r="G77" s="105"/>
    </row>
    <row r="78" spans="1:7" ht="12" customHeight="1">
      <c r="A78" s="116"/>
      <c r="B78" s="125" t="s">
        <v>27</v>
      </c>
      <c r="C78" s="126">
        <f>+G48</f>
        <v>299500</v>
      </c>
      <c r="D78" s="127">
        <f t="shared" si="2"/>
        <v>0.42446145124716556</v>
      </c>
      <c r="E78" s="128"/>
      <c r="F78" s="128"/>
      <c r="G78" s="105"/>
    </row>
    <row r="79" spans="1:7" ht="12" customHeight="1">
      <c r="A79" s="116"/>
      <c r="B79" s="125" t="s">
        <v>51</v>
      </c>
      <c r="C79" s="129">
        <f>+G54</f>
        <v>0</v>
      </c>
      <c r="D79" s="127">
        <f t="shared" si="2"/>
        <v>0</v>
      </c>
      <c r="E79" s="128"/>
      <c r="F79" s="128"/>
      <c r="G79" s="105"/>
    </row>
    <row r="80" spans="1:7" ht="12" customHeight="1">
      <c r="A80" s="116"/>
      <c r="B80" s="125" t="s">
        <v>52</v>
      </c>
      <c r="C80" s="129">
        <f>+G57</f>
        <v>33600</v>
      </c>
      <c r="D80" s="127">
        <f t="shared" si="2"/>
        <v>4.7619047619047616E-2</v>
      </c>
      <c r="E80" s="130"/>
      <c r="F80" s="130"/>
      <c r="G80" s="105"/>
    </row>
    <row r="81" spans="1:7" ht="12" customHeight="1" thickBot="1">
      <c r="A81" s="116"/>
      <c r="B81" s="131" t="s">
        <v>53</v>
      </c>
      <c r="C81" s="132">
        <f>SUM(C75:C80)</f>
        <v>705600</v>
      </c>
      <c r="D81" s="133">
        <f>SUM(D75:D80)</f>
        <v>1</v>
      </c>
      <c r="E81" s="130"/>
      <c r="F81" s="130"/>
      <c r="G81" s="134"/>
    </row>
    <row r="82" spans="1:7" ht="12" customHeight="1">
      <c r="A82" s="116"/>
      <c r="B82" s="106"/>
      <c r="C82" s="130"/>
      <c r="D82" s="130"/>
      <c r="E82" s="130"/>
      <c r="F82" s="135"/>
      <c r="G82" s="134"/>
    </row>
    <row r="83" spans="1:7" ht="12.75" customHeight="1">
      <c r="A83" s="116"/>
      <c r="B83" s="136"/>
      <c r="C83" s="130"/>
      <c r="D83" s="130"/>
      <c r="E83" s="130"/>
      <c r="F83" s="137"/>
      <c r="G83" s="111"/>
    </row>
    <row r="84" spans="1:7" ht="12.75" customHeight="1">
      <c r="A84" s="116"/>
      <c r="B84" s="136"/>
      <c r="C84" s="130"/>
      <c r="D84" s="130"/>
      <c r="E84" s="130"/>
      <c r="F84" s="137"/>
    </row>
    <row r="85" spans="1:7" ht="15" customHeight="1">
      <c r="A85" s="116"/>
      <c r="B85" s="136"/>
      <c r="C85" s="130"/>
      <c r="D85" s="130"/>
      <c r="E85" s="130"/>
      <c r="F85" s="111"/>
    </row>
    <row r="86" spans="1:7" ht="12" customHeight="1" thickBot="1">
      <c r="A86" s="116"/>
      <c r="B86" s="138"/>
      <c r="C86" s="139" t="s">
        <v>64</v>
      </c>
      <c r="D86" s="140"/>
      <c r="E86" s="141"/>
    </row>
    <row r="87" spans="1:7" ht="12" customHeight="1">
      <c r="A87" s="116"/>
      <c r="B87" s="142" t="s">
        <v>65</v>
      </c>
      <c r="C87" s="143">
        <v>3200</v>
      </c>
      <c r="D87" s="143">
        <v>3500</v>
      </c>
      <c r="E87" s="144">
        <v>3600</v>
      </c>
    </row>
    <row r="88" spans="1:7" ht="12" customHeight="1" thickBot="1">
      <c r="A88" s="116"/>
      <c r="B88" s="131" t="s">
        <v>66</v>
      </c>
      <c r="C88" s="132">
        <f>+C81/C87</f>
        <v>220.5</v>
      </c>
      <c r="D88" s="132">
        <f>+C81/D87</f>
        <v>201.6</v>
      </c>
      <c r="E88" s="132">
        <f>+C81/E87</f>
        <v>196</v>
      </c>
    </row>
    <row r="89" spans="1:7" ht="12" customHeight="1">
      <c r="A89" s="116"/>
      <c r="B89" s="145" t="s">
        <v>54</v>
      </c>
      <c r="C89" s="146"/>
      <c r="D89" s="146"/>
      <c r="E89" s="146"/>
    </row>
    <row r="90" spans="1:7" ht="12" customHeight="1">
      <c r="A90" s="116"/>
    </row>
    <row r="91" spans="1:7" ht="12" customHeight="1">
      <c r="A91" s="116"/>
    </row>
    <row r="92" spans="1:7" ht="12" customHeight="1">
      <c r="A92" s="116"/>
    </row>
    <row r="93" spans="1:7" ht="12.75" customHeight="1">
      <c r="A93" s="116"/>
    </row>
    <row r="94" spans="1:7" ht="12" customHeight="1">
      <c r="A94" s="116"/>
    </row>
    <row r="95" spans="1:7" ht="12.75" customHeight="1">
      <c r="A95" s="116"/>
    </row>
    <row r="96" spans="1:7" ht="12" customHeight="1">
      <c r="A96" s="147"/>
    </row>
    <row r="97" spans="1:1" ht="12" customHeight="1">
      <c r="A97" s="116"/>
    </row>
    <row r="98" spans="1:1" ht="12.75" customHeight="1">
      <c r="A98" s="116"/>
    </row>
    <row r="99" spans="1:1" ht="15.6" customHeight="1">
      <c r="A99" s="116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2021-05-04T21:12:18Z</dcterms:modified>
</cp:coreProperties>
</file>