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ANCUD\"/>
    </mc:Choice>
  </mc:AlternateContent>
  <bookViews>
    <workbookView xWindow="0" yWindow="0" windowWidth="20490" windowHeight="8445"/>
  </bookViews>
  <sheets>
    <sheet name="B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" l="1"/>
  <c r="D88" i="1" s="1"/>
  <c r="E88" i="1" l="1"/>
  <c r="E89" i="1" s="1"/>
  <c r="C88" i="1"/>
  <c r="C89" i="1" s="1"/>
  <c r="D89" i="1"/>
  <c r="E81" i="1"/>
  <c r="E82" i="1"/>
  <c r="E80" i="1"/>
  <c r="G40" i="1"/>
  <c r="E83" i="1" l="1"/>
  <c r="G12" i="1" s="1"/>
  <c r="C71" i="1"/>
  <c r="G49" i="1" l="1"/>
  <c r="G50" i="1" s="1"/>
  <c r="C74" i="1" s="1"/>
  <c r="G44" i="1"/>
  <c r="G42" i="1"/>
  <c r="G39" i="1"/>
  <c r="G45" i="1" s="1"/>
  <c r="G33" i="1"/>
  <c r="G23" i="1"/>
  <c r="G22" i="1"/>
  <c r="G21" i="1"/>
  <c r="G55" i="1"/>
  <c r="G24" i="1" l="1"/>
  <c r="C73" i="1"/>
  <c r="G34" i="1"/>
  <c r="C72" i="1" s="1"/>
  <c r="G52" i="1" l="1"/>
  <c r="G53" i="1" s="1"/>
  <c r="C70" i="1"/>
  <c r="G54" i="1" l="1"/>
  <c r="C75" i="1"/>
  <c r="C76" i="1" s="1"/>
  <c r="D75" i="1" l="1"/>
  <c r="D73" i="1"/>
  <c r="D72" i="1"/>
  <c r="D74" i="1"/>
  <c r="G56" i="1"/>
  <c r="D70" i="1"/>
  <c r="D76" i="1" l="1"/>
</calcChain>
</file>

<file path=xl/sharedStrings.xml><?xml version="1.0" encoding="utf-8"?>
<sst xmlns="http://schemas.openxmlformats.org/spreadsheetml/2006/main" count="132" uniqueCount="106">
  <si>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</si>
  <si>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</si>
  <si>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</si>
  <si>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</si>
  <si>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</si>
  <si>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</si>
  <si>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</si>
  <si>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</si>
  <si>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</si>
  <si>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</si>
  <si>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</si>
  <si>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</si>
  <si>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</si>
  <si>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</si>
  <si>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</si>
  <si>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</si>
  <si>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</si>
  <si>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</si>
  <si>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</si>
  <si>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</si>
  <si>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</si>
  <si>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</si>
  <si>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</si>
  <si>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</si>
  <si>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</si>
  <si>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</si>
  <si>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</si>
  <si>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</si>
  <si>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</si>
  <si>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</si>
  <si>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</si>
  <si>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</si>
  <si>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</si>
  <si>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</si>
  <si>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</si>
  <si>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</si>
  <si>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</si>
  <si>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</si>
  <si>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</si>
  <si>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</si>
  <si>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</si>
  <si>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</si>
  <si>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</si>
  <si>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</si>
  <si>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</si>
  <si>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</si>
  <si>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</si>
  <si>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</si>
  <si>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</si>
  <si>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</si>
  <si>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</si>
  <si>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</si>
  <si>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</si>
  <si>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</si>
  <si>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</si>
  <si>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</si>
  <si>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</si>
  <si>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</si>
  <si>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</si>
  <si>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Subtotal otros</t>
  </si>
  <si>
    <t>BOVINOS CARNE</t>
  </si>
  <si>
    <t>RAZA</t>
  </si>
  <si>
    <t>Clavel y cruzas</t>
  </si>
  <si>
    <t>Los Lagos</t>
  </si>
  <si>
    <t>Ancud</t>
  </si>
  <si>
    <t>Ancud,Butamanga</t>
  </si>
  <si>
    <t>sequia</t>
  </si>
  <si>
    <t>Mercado interno</t>
  </si>
  <si>
    <t>PRECIO ESPERADO ($/cabeza)</t>
  </si>
  <si>
    <t>Abril 2021</t>
  </si>
  <si>
    <t>Manejo sanitario otoño (6)</t>
  </si>
  <si>
    <t>otoño</t>
  </si>
  <si>
    <t>Manejo sanitario primavera (6)</t>
  </si>
  <si>
    <t>Forrajeo invernal</t>
  </si>
  <si>
    <t>primavera</t>
  </si>
  <si>
    <t>Agosto - Septiembre</t>
  </si>
  <si>
    <t>Labores varias (5)</t>
  </si>
  <si>
    <t>Anual</t>
  </si>
  <si>
    <t>FARMACOS</t>
  </si>
  <si>
    <t>Vacuna Clostridial (1)</t>
  </si>
  <si>
    <t>Frasco 100 cc</t>
  </si>
  <si>
    <t>Primavera</t>
  </si>
  <si>
    <t>Ivermectina (2)</t>
  </si>
  <si>
    <t>Frasco 500 cc</t>
  </si>
  <si>
    <t>Otoño y primavera</t>
  </si>
  <si>
    <t>ALIMENTACION</t>
  </si>
  <si>
    <t>Heno fardos 25 kg</t>
  </si>
  <si>
    <t>Invierno</t>
  </si>
  <si>
    <t xml:space="preserve">Fertilizacion </t>
  </si>
  <si>
    <t>Saco 25 kg</t>
  </si>
  <si>
    <t>7. Se considera 65% de parición, 20% de reposición.</t>
  </si>
  <si>
    <t>CATEGORIA</t>
  </si>
  <si>
    <t>PRECIO UNITARIO ($)</t>
  </si>
  <si>
    <t>ssub</t>
  </si>
  <si>
    <t>SUB TOTAL ($)</t>
  </si>
  <si>
    <t>Ternero/a (consumo)</t>
  </si>
  <si>
    <t>(*): Venta estimada sobre rebaño de 20 vientres.</t>
  </si>
  <si>
    <t>Ternero/a (venta) 15 de 200 kg c/u</t>
  </si>
  <si>
    <t>TOTAL</t>
  </si>
  <si>
    <t>(*): Este valor representa el valor mìnimo de venta del producto</t>
  </si>
  <si>
    <t>RENDIMIENTO (cabezas/plantel) )</t>
  </si>
  <si>
    <t>Vaca desecho 4 de 430 kg c/u</t>
  </si>
  <si>
    <t>ESCENARIOS COSTO UNITARIO  ($/cabeza)</t>
  </si>
  <si>
    <t>CANTIDAD (cab)</t>
  </si>
  <si>
    <t>Rendimiento (cabezas)</t>
  </si>
  <si>
    <t>Costo unitario ($/cabeza)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</si>
</sst>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0.0%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82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6" fontId="1" fillId="2" borderId="20" xfId="0" applyNumberFormat="1" applyFont="1" applyFill="1" applyBorder="1" applyAlignment="1">
      <alignment vertical="center"/>
    </xf>
    <xf numFmtId="166" fontId="17" fillId="2" borderId="20" xfId="0" applyNumberFormat="1" applyFont="1" applyFill="1" applyBorder="1" applyAlignment="1">
      <alignment vertical="center"/>
    </xf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6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6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3" fillId="7" borderId="20" xfId="0" applyFont="1" applyFill="1" applyBorder="1" applyAlignment="1">
      <alignment vertical="center"/>
    </xf>
    <xf numFmtId="3" fontId="1" fillId="5" borderId="26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43" xfId="0" applyFont="1" applyFill="1" applyBorder="1" applyAlignment="1">
      <alignment vertical="center"/>
    </xf>
    <xf numFmtId="0" fontId="15" fillId="2" borderId="44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7" borderId="20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49" fontId="12" fillId="2" borderId="47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0" fontId="12" fillId="7" borderId="20" xfId="0" applyFont="1" applyFill="1" applyBorder="1" applyAlignment="1">
      <alignment vertical="center"/>
    </xf>
    <xf numFmtId="49" fontId="19" fillId="8" borderId="32" xfId="0" applyNumberFormat="1" applyFont="1" applyFill="1" applyBorder="1" applyAlignment="1">
      <alignment vertical="center"/>
    </xf>
    <xf numFmtId="49" fontId="19" fillId="8" borderId="21" xfId="0" applyNumberFormat="1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9" fillId="2" borderId="34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5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7" fontId="19" fillId="2" borderId="6" xfId="0" applyNumberFormat="1" applyFont="1" applyFill="1" applyBorder="1" applyAlignment="1">
      <alignment vertical="center"/>
    </xf>
    <xf numFmtId="0" fontId="20" fillId="7" borderId="20" xfId="0" applyFont="1" applyFill="1" applyBorder="1" applyAlignment="1">
      <alignment vertical="center"/>
    </xf>
    <xf numFmtId="49" fontId="19" fillId="8" borderId="36" xfId="0" applyNumberFormat="1" applyFont="1" applyFill="1" applyBorder="1" applyAlignment="1">
      <alignment vertical="center"/>
    </xf>
    <xf numFmtId="167" fontId="19" fillId="8" borderId="37" xfId="0" applyNumberFormat="1" applyFont="1" applyFill="1" applyBorder="1" applyAlignment="1">
      <alignment vertical="center"/>
    </xf>
    <xf numFmtId="9" fontId="19" fillId="8" borderId="38" xfId="0" applyNumberFormat="1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0" fillId="2" borderId="20" xfId="0" applyFont="1" applyFill="1" applyBorder="1" applyAlignment="1">
      <alignment vertical="center"/>
    </xf>
    <xf numFmtId="164" fontId="2" fillId="0" borderId="0" xfId="1" applyFont="1" applyAlignment="1">
      <alignment vertical="center"/>
    </xf>
    <xf numFmtId="164" fontId="19" fillId="2" borderId="20" xfId="1" applyFont="1" applyFill="1" applyBorder="1" applyAlignment="1">
      <alignment vertical="center"/>
    </xf>
    <xf numFmtId="169" fontId="15" fillId="2" borderId="20" xfId="2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17" fillId="8" borderId="50" xfId="0" applyNumberFormat="1" applyFont="1" applyFill="1" applyBorder="1" applyAlignment="1">
      <alignment vertical="center"/>
    </xf>
    <xf numFmtId="164" fontId="17" fillId="8" borderId="51" xfId="1" applyFont="1" applyFill="1" applyBorder="1" applyAlignment="1">
      <alignment vertical="center"/>
    </xf>
    <xf numFmtId="164" fontId="17" fillId="8" borderId="52" xfId="1" applyFont="1" applyFill="1" applyBorder="1" applyAlignment="1">
      <alignment vertical="center"/>
    </xf>
    <xf numFmtId="0" fontId="17" fillId="7" borderId="20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17" fillId="8" borderId="36" xfId="0" applyNumberFormat="1" applyFont="1" applyFill="1" applyBorder="1" applyAlignment="1">
      <alignment vertical="center"/>
    </xf>
    <xf numFmtId="167" fontId="17" fillId="8" borderId="37" xfId="0" applyNumberFormat="1" applyFont="1" applyFill="1" applyBorder="1" applyAlignment="1">
      <alignment vertical="center"/>
    </xf>
    <xf numFmtId="3" fontId="19" fillId="8" borderId="54" xfId="0" applyNumberFormat="1" applyFont="1" applyFill="1" applyBorder="1" applyAlignment="1">
      <alignment vertical="center"/>
    </xf>
    <xf numFmtId="3" fontId="19" fillId="8" borderId="55" xfId="0" applyNumberFormat="1" applyFont="1" applyFill="1" applyBorder="1" applyAlignment="1">
      <alignment vertical="center"/>
    </xf>
    <xf numFmtId="164" fontId="2" fillId="0" borderId="20" xfId="1" applyFont="1" applyBorder="1" applyAlignment="1">
      <alignment vertical="center"/>
    </xf>
    <xf numFmtId="164" fontId="0" fillId="0" borderId="20" xfId="0" applyNumberFormat="1" applyFont="1" applyBorder="1" applyAlignment="1">
      <alignment vertical="center"/>
    </xf>
    <xf numFmtId="49" fontId="19" fillId="8" borderId="56" xfId="0" applyNumberFormat="1" applyFont="1" applyFill="1" applyBorder="1" applyAlignment="1">
      <alignment vertical="center" wrapText="1"/>
    </xf>
    <xf numFmtId="49" fontId="19" fillId="8" borderId="57" xfId="0" applyNumberFormat="1" applyFont="1" applyFill="1" applyBorder="1" applyAlignment="1">
      <alignment vertical="center"/>
    </xf>
    <xf numFmtId="49" fontId="19" fillId="8" borderId="58" xfId="0" applyNumberFormat="1" applyFont="1" applyFill="1" applyBorder="1" applyAlignment="1">
      <alignment vertical="center" wrapText="1"/>
    </xf>
    <xf numFmtId="0" fontId="22" fillId="0" borderId="59" xfId="0" applyNumberFormat="1" applyFont="1" applyBorder="1" applyAlignment="1">
      <alignment vertical="center"/>
    </xf>
    <xf numFmtId="164" fontId="19" fillId="8" borderId="54" xfId="1" applyFont="1" applyFill="1" applyBorder="1" applyAlignment="1">
      <alignment vertical="center"/>
    </xf>
    <xf numFmtId="164" fontId="19" fillId="8" borderId="55" xfId="1" applyFont="1" applyFill="1" applyBorder="1" applyAlignment="1">
      <alignment vertical="center"/>
    </xf>
    <xf numFmtId="164" fontId="19" fillId="8" borderId="60" xfId="1" applyFont="1" applyFill="1" applyBorder="1" applyAlignment="1">
      <alignment vertical="center"/>
    </xf>
    <xf numFmtId="164" fontId="19" fillId="2" borderId="53" xfId="1" applyFont="1" applyFill="1" applyBorder="1" applyAlignment="1">
      <alignment vertical="center"/>
    </xf>
    <xf numFmtId="3" fontId="19" fillId="8" borderId="61" xfId="0" applyNumberFormat="1" applyFont="1" applyFill="1" applyBorder="1" applyAlignment="1">
      <alignment vertical="center"/>
    </xf>
    <xf numFmtId="3" fontId="19" fillId="8" borderId="62" xfId="0" applyNumberFormat="1" applyFont="1" applyFill="1" applyBorder="1" applyAlignment="1">
      <alignment vertical="center"/>
    </xf>
    <xf numFmtId="3" fontId="19" fillId="8" borderId="63" xfId="0" applyNumberFormat="1" applyFont="1" applyFill="1" applyBorder="1" applyAlignment="1">
      <alignment vertical="center"/>
    </xf>
    <xf numFmtId="0" fontId="15" fillId="2" borderId="64" xfId="0" applyFont="1" applyFill="1" applyBorder="1" applyAlignment="1">
      <alignment vertical="center"/>
    </xf>
    <xf numFmtId="3" fontId="19" fillId="8" borderId="60" xfId="0" applyNumberFormat="1" applyFont="1" applyFill="1" applyBorder="1" applyAlignment="1">
      <alignment vertical="center"/>
    </xf>
    <xf numFmtId="0" fontId="10" fillId="9" borderId="42" xfId="0" applyFont="1" applyFill="1" applyBorder="1" applyAlignment="1">
      <alignment vertical="center"/>
    </xf>
    <xf numFmtId="49" fontId="23" fillId="9" borderId="43" xfId="0" applyNumberFormat="1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167" fontId="17" fillId="8" borderId="38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20" fillId="9" borderId="42" xfId="0" applyFont="1" applyFill="1" applyBorder="1" applyAlignment="1">
      <alignment horizontal="center" vertical="center"/>
    </xf>
    <xf numFmtId="49" fontId="18" fillId="9" borderId="43" xfId="0" applyNumberFormat="1" applyFont="1" applyFill="1" applyBorder="1" applyAlignment="1">
      <alignment horizontal="center" vertical="center"/>
    </xf>
    <xf numFmtId="0" fontId="20" fillId="9" borderId="43" xfId="0" applyFont="1" applyFill="1" applyBorder="1" applyAlignment="1">
      <alignment horizontal="center" vertical="center"/>
    </xf>
    <xf numFmtId="0" fontId="20" fillId="9" borderId="44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166" fontId="1" fillId="2" borderId="20" xfId="0" applyNumberFormat="1" applyFont="1" applyFill="1" applyBorder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8" fillId="9" borderId="39" xfId="0" applyNumberFormat="1" applyFont="1" applyFill="1" applyBorder="1" applyAlignment="1">
      <alignment vertical="center"/>
    </xf>
    <xf numFmtId="0" fontId="19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41275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Normal="100" workbookViewId="0">
      <selection activeCell="G9" sqref="G9"/>
    </sheetView>
  </sheetViews>
  <sheetFormatPr baseColWidth="10" defaultColWidth="10.85546875" defaultRowHeight="11.25" customHeight="1" x14ac:dyDescent="0.25"/>
  <cols>
    <col min="1" max="1" width="4.42578125" style="62" customWidth="1"/>
    <col min="2" max="2" width="20.5703125" style="62" customWidth="1"/>
    <col min="3" max="3" width="19.42578125" style="62" customWidth="1"/>
    <col min="4" max="4" width="15.140625" style="62" customWidth="1"/>
    <col min="5" max="5" width="16.7109375" style="62" customWidth="1"/>
    <col min="6" max="6" width="11" style="62" customWidth="1"/>
    <col min="7" max="7" width="12.42578125" style="62" customWidth="1"/>
    <col min="8" max="8" width="10.85546875" style="128" customWidth="1"/>
    <col min="9" max="255" width="10.85546875" style="62" customWidth="1"/>
    <col min="256" max="16384" width="10.85546875" style="63"/>
  </cols>
  <sheetData>
    <row r="1" spans="1:7" ht="15" customHeight="1" x14ac:dyDescent="0.25">
      <c r="A1" s="61"/>
      <c r="B1" s="61"/>
      <c r="C1" s="61"/>
      <c r="D1" s="61"/>
      <c r="E1" s="61"/>
      <c r="F1" s="61"/>
      <c r="G1" s="61"/>
    </row>
    <row r="2" spans="1:7" ht="15" customHeight="1" x14ac:dyDescent="0.25">
      <c r="A2" s="61"/>
      <c r="B2" s="61"/>
      <c r="C2" s="61"/>
      <c r="D2" s="61"/>
      <c r="E2" s="61"/>
      <c r="F2" s="61"/>
      <c r="G2" s="61"/>
    </row>
    <row r="3" spans="1:7" ht="15" customHeight="1" x14ac:dyDescent="0.25">
      <c r="A3" s="61"/>
      <c r="B3" s="61"/>
      <c r="C3" s="61"/>
      <c r="D3" s="61"/>
      <c r="E3" s="61"/>
      <c r="F3" s="61"/>
      <c r="G3" s="61"/>
    </row>
    <row r="4" spans="1:7" ht="15" customHeight="1" x14ac:dyDescent="0.25">
      <c r="A4" s="61"/>
      <c r="B4" s="61"/>
      <c r="C4" s="61"/>
      <c r="D4" s="61"/>
      <c r="E4" s="61"/>
      <c r="F4" s="61"/>
      <c r="G4" s="61"/>
    </row>
    <row r="5" spans="1:7" ht="15" customHeight="1" x14ac:dyDescent="0.25">
      <c r="A5" s="61"/>
      <c r="B5" s="61"/>
      <c r="C5" s="61"/>
      <c r="D5" s="61"/>
      <c r="E5" s="61"/>
      <c r="F5" s="61"/>
      <c r="G5" s="61"/>
    </row>
    <row r="6" spans="1:7" ht="15" customHeight="1" x14ac:dyDescent="0.25">
      <c r="A6" s="61"/>
      <c r="B6" s="61"/>
      <c r="C6" s="61"/>
      <c r="D6" s="61"/>
      <c r="E6" s="61"/>
      <c r="F6" s="61"/>
      <c r="G6" s="61"/>
    </row>
    <row r="7" spans="1:7" ht="15" customHeight="1" x14ac:dyDescent="0.25">
      <c r="A7" s="61"/>
      <c r="B7" s="61"/>
      <c r="C7" s="61"/>
      <c r="D7" s="61"/>
      <c r="E7" s="61"/>
      <c r="F7" s="61"/>
      <c r="G7" s="61"/>
    </row>
    <row r="8" spans="1:7" ht="15" customHeight="1" x14ac:dyDescent="0.25">
      <c r="A8" s="61"/>
      <c r="B8" s="64"/>
      <c r="C8" s="65"/>
      <c r="D8" s="61"/>
      <c r="E8" s="65"/>
      <c r="F8" s="65"/>
      <c r="G8" s="65"/>
    </row>
    <row r="9" spans="1:7" ht="19.5" customHeight="1" x14ac:dyDescent="0.25">
      <c r="A9" s="66"/>
      <c r="B9" s="1" t="s">
        <v>0</v>
      </c>
      <c r="C9" s="67" t="s">
        <v>60</v>
      </c>
      <c r="D9" s="68"/>
      <c r="E9" s="176" t="s">
        <v>100</v>
      </c>
      <c r="F9" s="177"/>
      <c r="G9" s="69">
        <v>20</v>
      </c>
    </row>
    <row r="10" spans="1:7" ht="38.25" customHeight="1" x14ac:dyDescent="0.25">
      <c r="A10" s="66"/>
      <c r="B10" s="2" t="s">
        <v>61</v>
      </c>
      <c r="C10" s="72" t="s">
        <v>62</v>
      </c>
      <c r="D10" s="70"/>
      <c r="E10" s="174" t="s">
        <v>1</v>
      </c>
      <c r="F10" s="175"/>
      <c r="G10" s="71" t="s">
        <v>69</v>
      </c>
    </row>
    <row r="11" spans="1:7" ht="18" customHeight="1" x14ac:dyDescent="0.25">
      <c r="A11" s="66"/>
      <c r="B11" s="2" t="s">
        <v>2</v>
      </c>
      <c r="C11" s="71" t="s">
        <v>3</v>
      </c>
      <c r="D11" s="70"/>
      <c r="E11" s="174" t="s">
        <v>68</v>
      </c>
      <c r="F11" s="175"/>
      <c r="G11" s="109">
        <v>286650</v>
      </c>
    </row>
    <row r="12" spans="1:7" ht="11.25" customHeight="1" x14ac:dyDescent="0.25">
      <c r="A12" s="66"/>
      <c r="B12" s="2" t="s">
        <v>4</v>
      </c>
      <c r="C12" s="72" t="s">
        <v>63</v>
      </c>
      <c r="D12" s="70"/>
      <c r="E12" s="73" t="s">
        <v>5</v>
      </c>
      <c r="F12" s="74"/>
      <c r="G12" s="75">
        <f>+E83</f>
        <v>5679800</v>
      </c>
    </row>
    <row r="13" spans="1:7" ht="11.25" customHeight="1" x14ac:dyDescent="0.25">
      <c r="A13" s="66"/>
      <c r="B13" s="2" t="s">
        <v>6</v>
      </c>
      <c r="C13" s="71" t="s">
        <v>64</v>
      </c>
      <c r="D13" s="70"/>
      <c r="E13" s="174" t="s">
        <v>7</v>
      </c>
      <c r="F13" s="175"/>
      <c r="G13" s="71" t="s">
        <v>67</v>
      </c>
    </row>
    <row r="14" spans="1:7" ht="13.5" customHeight="1" x14ac:dyDescent="0.25">
      <c r="A14" s="66"/>
      <c r="B14" s="2" t="s">
        <v>8</v>
      </c>
      <c r="C14" s="71" t="s">
        <v>65</v>
      </c>
      <c r="D14" s="70"/>
      <c r="E14" s="174" t="s">
        <v>9</v>
      </c>
      <c r="F14" s="175"/>
      <c r="G14" s="71" t="s">
        <v>26</v>
      </c>
    </row>
    <row r="15" spans="1:7" ht="25.5" customHeight="1" x14ac:dyDescent="0.25">
      <c r="A15" s="66"/>
      <c r="B15" s="2" t="s">
        <v>10</v>
      </c>
      <c r="C15" s="76">
        <v>44211</v>
      </c>
      <c r="D15" s="70"/>
      <c r="E15" s="178" t="s">
        <v>11</v>
      </c>
      <c r="F15" s="179"/>
      <c r="G15" s="72" t="s">
        <v>66</v>
      </c>
    </row>
    <row r="16" spans="1:7" ht="12" customHeight="1" x14ac:dyDescent="0.25">
      <c r="A16" s="61"/>
      <c r="B16" s="78"/>
      <c r="C16" s="79"/>
      <c r="D16" s="6"/>
      <c r="E16" s="80"/>
      <c r="F16" s="80"/>
      <c r="G16" s="81"/>
    </row>
    <row r="17" spans="1:7" ht="12" customHeight="1" x14ac:dyDescent="0.25">
      <c r="A17" s="82"/>
      <c r="B17" s="180" t="s">
        <v>12</v>
      </c>
      <c r="C17" s="181"/>
      <c r="D17" s="181"/>
      <c r="E17" s="181"/>
      <c r="F17" s="181"/>
      <c r="G17" s="181"/>
    </row>
    <row r="18" spans="1:7" ht="12" customHeight="1" x14ac:dyDescent="0.25">
      <c r="A18" s="61"/>
      <c r="B18" s="83"/>
      <c r="C18" s="84"/>
      <c r="D18" s="84"/>
      <c r="E18" s="84"/>
      <c r="F18" s="85"/>
      <c r="G18" s="85"/>
    </row>
    <row r="19" spans="1:7" ht="12" customHeight="1" x14ac:dyDescent="0.25">
      <c r="A19" s="66"/>
      <c r="B19" s="4" t="s">
        <v>13</v>
      </c>
      <c r="C19" s="5"/>
      <c r="D19" s="6"/>
      <c r="E19" s="6"/>
      <c r="F19" s="6"/>
      <c r="G19" s="6"/>
    </row>
    <row r="20" spans="1:7" ht="24" customHeight="1" x14ac:dyDescent="0.25">
      <c r="A20" s="82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2.75" customHeight="1" x14ac:dyDescent="0.25">
      <c r="A21" s="82"/>
      <c r="B21" s="86" t="s">
        <v>70</v>
      </c>
      <c r="C21" s="3" t="s">
        <v>20</v>
      </c>
      <c r="D21" s="87">
        <v>1</v>
      </c>
      <c r="E21" s="86" t="s">
        <v>71</v>
      </c>
      <c r="F21" s="75">
        <v>20000</v>
      </c>
      <c r="G21" s="75">
        <f>(D21*F21)</f>
        <v>20000</v>
      </c>
    </row>
    <row r="22" spans="1:7" ht="25.5" customHeight="1" x14ac:dyDescent="0.25">
      <c r="A22" s="82"/>
      <c r="B22" s="86" t="s">
        <v>72</v>
      </c>
      <c r="C22" s="3" t="s">
        <v>20</v>
      </c>
      <c r="D22" s="87">
        <v>1</v>
      </c>
      <c r="E22" s="86" t="s">
        <v>74</v>
      </c>
      <c r="F22" s="75">
        <v>20000</v>
      </c>
      <c r="G22" s="75">
        <f>(D22*F22)</f>
        <v>20000</v>
      </c>
    </row>
    <row r="23" spans="1:7" ht="12.75" customHeight="1" x14ac:dyDescent="0.25">
      <c r="A23" s="82"/>
      <c r="B23" s="86" t="s">
        <v>73</v>
      </c>
      <c r="C23" s="3" t="s">
        <v>20</v>
      </c>
      <c r="D23" s="87">
        <v>30</v>
      </c>
      <c r="E23" s="86" t="s">
        <v>75</v>
      </c>
      <c r="F23" s="75">
        <v>20000</v>
      </c>
      <c r="G23" s="75">
        <f>(D23*F23)</f>
        <v>600000</v>
      </c>
    </row>
    <row r="24" spans="1:7" ht="12.75" customHeight="1" x14ac:dyDescent="0.25">
      <c r="A24" s="82"/>
      <c r="B24" s="8" t="s">
        <v>21</v>
      </c>
      <c r="C24" s="9"/>
      <c r="D24" s="9"/>
      <c r="E24" s="9"/>
      <c r="F24" s="10"/>
      <c r="G24" s="11">
        <f>SUM(G21:G23)</f>
        <v>640000</v>
      </c>
    </row>
    <row r="25" spans="1:7" ht="12" customHeight="1" x14ac:dyDescent="0.25">
      <c r="A25" s="61"/>
      <c r="B25" s="83"/>
      <c r="C25" s="85"/>
      <c r="D25" s="85"/>
      <c r="E25" s="85"/>
      <c r="F25" s="88"/>
      <c r="G25" s="88"/>
    </row>
    <row r="26" spans="1:7" ht="12" customHeight="1" x14ac:dyDescent="0.25">
      <c r="A26" s="66"/>
      <c r="B26" s="12" t="s">
        <v>22</v>
      </c>
      <c r="C26" s="13"/>
      <c r="D26" s="14"/>
      <c r="E26" s="14"/>
      <c r="F26" s="15"/>
      <c r="G26" s="15"/>
    </row>
    <row r="27" spans="1:7" ht="24" customHeight="1" x14ac:dyDescent="0.25">
      <c r="A27" s="66"/>
      <c r="B27" s="16" t="s">
        <v>14</v>
      </c>
      <c r="C27" s="17" t="s">
        <v>15</v>
      </c>
      <c r="D27" s="17" t="s">
        <v>16</v>
      </c>
      <c r="E27" s="16" t="s">
        <v>17</v>
      </c>
      <c r="F27" s="17" t="s">
        <v>18</v>
      </c>
      <c r="G27" s="16" t="s">
        <v>19</v>
      </c>
    </row>
    <row r="28" spans="1:7" ht="12" customHeight="1" x14ac:dyDescent="0.25">
      <c r="A28" s="66"/>
      <c r="B28" s="18"/>
      <c r="C28" s="19" t="s">
        <v>58</v>
      </c>
      <c r="D28" s="19"/>
      <c r="E28" s="19"/>
      <c r="F28" s="18"/>
      <c r="G28" s="18"/>
    </row>
    <row r="29" spans="1:7" ht="12" customHeight="1" x14ac:dyDescent="0.25">
      <c r="A29" s="66"/>
      <c r="B29" s="20" t="s">
        <v>23</v>
      </c>
      <c r="C29" s="21"/>
      <c r="D29" s="21"/>
      <c r="E29" s="21"/>
      <c r="F29" s="22"/>
      <c r="G29" s="22"/>
    </row>
    <row r="30" spans="1:7" ht="12" customHeight="1" x14ac:dyDescent="0.25">
      <c r="A30" s="61"/>
      <c r="B30" s="89"/>
      <c r="C30" s="90"/>
      <c r="D30" s="90"/>
      <c r="E30" s="90"/>
      <c r="F30" s="91"/>
      <c r="G30" s="91"/>
    </row>
    <row r="31" spans="1:7" ht="12" customHeight="1" x14ac:dyDescent="0.25">
      <c r="A31" s="66"/>
      <c r="B31" s="12" t="s">
        <v>24</v>
      </c>
      <c r="C31" s="13"/>
      <c r="D31" s="14"/>
      <c r="E31" s="14"/>
      <c r="F31" s="15"/>
      <c r="G31" s="15"/>
    </row>
    <row r="32" spans="1:7" ht="24" customHeight="1" x14ac:dyDescent="0.25">
      <c r="A32" s="66"/>
      <c r="B32" s="23" t="s">
        <v>14</v>
      </c>
      <c r="C32" s="23" t="s">
        <v>15</v>
      </c>
      <c r="D32" s="23" t="s">
        <v>16</v>
      </c>
      <c r="E32" s="23" t="s">
        <v>17</v>
      </c>
      <c r="F32" s="24" t="s">
        <v>18</v>
      </c>
      <c r="G32" s="23" t="s">
        <v>19</v>
      </c>
    </row>
    <row r="33" spans="1:11" ht="12.75" customHeight="1" x14ac:dyDescent="0.25">
      <c r="A33" s="82"/>
      <c r="B33" s="86" t="s">
        <v>76</v>
      </c>
      <c r="C33" s="3" t="s">
        <v>25</v>
      </c>
      <c r="D33" s="87">
        <v>30</v>
      </c>
      <c r="E33" s="72" t="s">
        <v>77</v>
      </c>
      <c r="F33" s="75">
        <v>20000</v>
      </c>
      <c r="G33" s="75">
        <f t="shared" ref="G33" si="0">(D33*F33)</f>
        <v>600000</v>
      </c>
    </row>
    <row r="34" spans="1:11" ht="12.75" customHeight="1" x14ac:dyDescent="0.25">
      <c r="A34" s="66"/>
      <c r="B34" s="25" t="s">
        <v>27</v>
      </c>
      <c r="C34" s="26"/>
      <c r="D34" s="26"/>
      <c r="E34" s="26"/>
      <c r="F34" s="27"/>
      <c r="G34" s="28">
        <f>SUM(G33:G33)</f>
        <v>600000</v>
      </c>
    </row>
    <row r="35" spans="1:11" ht="12" customHeight="1" x14ac:dyDescent="0.25">
      <c r="A35" s="61"/>
      <c r="B35" s="89"/>
      <c r="C35" s="90"/>
      <c r="D35" s="90"/>
      <c r="E35" s="90"/>
      <c r="F35" s="91"/>
      <c r="G35" s="91"/>
    </row>
    <row r="36" spans="1:11" ht="12" customHeight="1" x14ac:dyDescent="0.25">
      <c r="A36" s="66"/>
      <c r="B36" s="12" t="s">
        <v>28</v>
      </c>
      <c r="C36" s="13"/>
      <c r="D36" s="14"/>
      <c r="E36" s="14"/>
      <c r="F36" s="15"/>
      <c r="G36" s="15"/>
    </row>
    <row r="37" spans="1:11" ht="24" customHeight="1" x14ac:dyDescent="0.25">
      <c r="A37" s="66"/>
      <c r="B37" s="24" t="s">
        <v>29</v>
      </c>
      <c r="C37" s="24" t="s">
        <v>30</v>
      </c>
      <c r="D37" s="24" t="s">
        <v>31</v>
      </c>
      <c r="E37" s="24" t="s">
        <v>17</v>
      </c>
      <c r="F37" s="24" t="s">
        <v>18</v>
      </c>
      <c r="G37" s="24" t="s">
        <v>19</v>
      </c>
      <c r="K37" s="92"/>
    </row>
    <row r="38" spans="1:11" ht="12.75" customHeight="1" x14ac:dyDescent="0.25">
      <c r="A38" s="82"/>
      <c r="B38" s="29" t="s">
        <v>78</v>
      </c>
      <c r="C38" s="30"/>
      <c r="D38" s="30"/>
      <c r="E38" s="30"/>
      <c r="F38" s="30"/>
      <c r="G38" s="30"/>
      <c r="K38" s="92"/>
    </row>
    <row r="39" spans="1:11" ht="12.75" customHeight="1" x14ac:dyDescent="0.25">
      <c r="A39" s="82"/>
      <c r="B39" s="73" t="s">
        <v>79</v>
      </c>
      <c r="C39" s="93" t="s">
        <v>80</v>
      </c>
      <c r="D39" s="94">
        <v>1</v>
      </c>
      <c r="E39" s="93" t="s">
        <v>81</v>
      </c>
      <c r="F39" s="95">
        <v>19950</v>
      </c>
      <c r="G39" s="95">
        <f>(D39*F39)</f>
        <v>19950</v>
      </c>
    </row>
    <row r="40" spans="1:11" ht="12.75" customHeight="1" x14ac:dyDescent="0.25">
      <c r="A40" s="82"/>
      <c r="B40" s="77" t="s">
        <v>82</v>
      </c>
      <c r="C40" s="93" t="s">
        <v>83</v>
      </c>
      <c r="D40" s="94">
        <v>1</v>
      </c>
      <c r="E40" s="93" t="s">
        <v>84</v>
      </c>
      <c r="F40" s="95">
        <v>14300</v>
      </c>
      <c r="G40" s="95">
        <f>(D40*F40)</f>
        <v>14300</v>
      </c>
    </row>
    <row r="41" spans="1:11" ht="12.75" customHeight="1" x14ac:dyDescent="0.25">
      <c r="A41" s="82"/>
      <c r="B41" s="96" t="s">
        <v>85</v>
      </c>
      <c r="C41" s="97"/>
      <c r="D41" s="74"/>
      <c r="E41" s="97"/>
      <c r="F41" s="95"/>
      <c r="G41" s="95"/>
    </row>
    <row r="42" spans="1:11" ht="12.75" customHeight="1" x14ac:dyDescent="0.25">
      <c r="A42" s="82"/>
      <c r="B42" s="73" t="s">
        <v>86</v>
      </c>
      <c r="C42" s="93" t="s">
        <v>32</v>
      </c>
      <c r="D42" s="94">
        <v>5000</v>
      </c>
      <c r="E42" s="93" t="s">
        <v>87</v>
      </c>
      <c r="F42" s="95">
        <v>120</v>
      </c>
      <c r="G42" s="95">
        <f>(D42*F42)</f>
        <v>600000</v>
      </c>
    </row>
    <row r="43" spans="1:11" ht="12.75" customHeight="1" x14ac:dyDescent="0.25">
      <c r="A43" s="82"/>
      <c r="B43" s="96" t="s">
        <v>28</v>
      </c>
      <c r="C43" s="97"/>
      <c r="D43" s="74"/>
      <c r="E43" s="97"/>
      <c r="F43" s="95"/>
      <c r="G43" s="95"/>
    </row>
    <row r="44" spans="1:11" ht="12.75" customHeight="1" x14ac:dyDescent="0.25">
      <c r="A44" s="82"/>
      <c r="B44" s="73" t="s">
        <v>88</v>
      </c>
      <c r="C44" s="93" t="s">
        <v>89</v>
      </c>
      <c r="D44" s="94">
        <v>70</v>
      </c>
      <c r="E44" s="93" t="s">
        <v>84</v>
      </c>
      <c r="F44" s="95">
        <v>11300</v>
      </c>
      <c r="G44" s="95">
        <f>(D44*F44)</f>
        <v>791000</v>
      </c>
    </row>
    <row r="45" spans="1:11" ht="13.5" customHeight="1" x14ac:dyDescent="0.25">
      <c r="A45" s="66"/>
      <c r="B45" s="31" t="s">
        <v>33</v>
      </c>
      <c r="C45" s="32"/>
      <c r="D45" s="32"/>
      <c r="E45" s="32"/>
      <c r="F45" s="33"/>
      <c r="G45" s="34">
        <f>SUM(G38:G44)</f>
        <v>1425250</v>
      </c>
    </row>
    <row r="46" spans="1:11" ht="12" customHeight="1" x14ac:dyDescent="0.25">
      <c r="A46" s="61"/>
      <c r="B46" s="89"/>
      <c r="C46" s="90"/>
      <c r="D46" s="90"/>
      <c r="E46" s="98"/>
      <c r="F46" s="91"/>
      <c r="G46" s="91"/>
    </row>
    <row r="47" spans="1:11" ht="12" customHeight="1" x14ac:dyDescent="0.25">
      <c r="A47" s="66"/>
      <c r="B47" s="12" t="s">
        <v>34</v>
      </c>
      <c r="C47" s="13"/>
      <c r="D47" s="14"/>
      <c r="E47" s="14"/>
      <c r="F47" s="15"/>
      <c r="G47" s="15"/>
    </row>
    <row r="48" spans="1:11" ht="24" customHeight="1" x14ac:dyDescent="0.25">
      <c r="A48" s="66"/>
      <c r="B48" s="23" t="s">
        <v>35</v>
      </c>
      <c r="C48" s="24" t="s">
        <v>30</v>
      </c>
      <c r="D48" s="24" t="s">
        <v>31</v>
      </c>
      <c r="E48" s="23" t="s">
        <v>17</v>
      </c>
      <c r="F48" s="24" t="s">
        <v>18</v>
      </c>
      <c r="G48" s="23" t="s">
        <v>19</v>
      </c>
    </row>
    <row r="49" spans="1:7" ht="12.75" customHeight="1" x14ac:dyDescent="0.25">
      <c r="A49" s="82"/>
      <c r="B49" s="86"/>
      <c r="C49" s="93"/>
      <c r="D49" s="95"/>
      <c r="E49" s="3"/>
      <c r="F49" s="99"/>
      <c r="G49" s="95">
        <f>(D49*F49)</f>
        <v>0</v>
      </c>
    </row>
    <row r="50" spans="1:7" ht="13.5" customHeight="1" x14ac:dyDescent="0.25">
      <c r="A50" s="66"/>
      <c r="B50" s="25" t="s">
        <v>59</v>
      </c>
      <c r="C50" s="35"/>
      <c r="D50" s="35"/>
      <c r="E50" s="35"/>
      <c r="F50" s="36"/>
      <c r="G50" s="37">
        <f>+G49</f>
        <v>0</v>
      </c>
    </row>
    <row r="51" spans="1:7" ht="12" customHeight="1" x14ac:dyDescent="0.25">
      <c r="A51" s="61"/>
      <c r="B51" s="100"/>
      <c r="C51" s="100"/>
      <c r="D51" s="100"/>
      <c r="E51" s="100"/>
      <c r="F51" s="101"/>
      <c r="G51" s="101"/>
    </row>
    <row r="52" spans="1:7" ht="12" customHeight="1" x14ac:dyDescent="0.25">
      <c r="A52" s="102"/>
      <c r="B52" s="45" t="s">
        <v>36</v>
      </c>
      <c r="C52" s="46"/>
      <c r="D52" s="46"/>
      <c r="E52" s="46"/>
      <c r="F52" s="46"/>
      <c r="G52" s="60">
        <f>G24+G34+G45+G50+G29</f>
        <v>2665250</v>
      </c>
    </row>
    <row r="53" spans="1:7" ht="12" customHeight="1" x14ac:dyDescent="0.25">
      <c r="A53" s="102"/>
      <c r="B53" s="47" t="s">
        <v>37</v>
      </c>
      <c r="C53" s="39"/>
      <c r="D53" s="39"/>
      <c r="E53" s="39"/>
      <c r="F53" s="39"/>
      <c r="G53" s="48">
        <f>G52*0.05</f>
        <v>133262.5</v>
      </c>
    </row>
    <row r="54" spans="1:7" ht="12" customHeight="1" x14ac:dyDescent="0.25">
      <c r="A54" s="102"/>
      <c r="B54" s="49" t="s">
        <v>38</v>
      </c>
      <c r="C54" s="38"/>
      <c r="D54" s="38"/>
      <c r="E54" s="38"/>
      <c r="F54" s="38"/>
      <c r="G54" s="50">
        <f>G53+G52</f>
        <v>2798512.5</v>
      </c>
    </row>
    <row r="55" spans="1:7" ht="12" customHeight="1" x14ac:dyDescent="0.25">
      <c r="A55" s="102"/>
      <c r="B55" s="47" t="s">
        <v>39</v>
      </c>
      <c r="C55" s="39"/>
      <c r="D55" s="39"/>
      <c r="E55" s="39"/>
      <c r="F55" s="39"/>
      <c r="G55" s="48">
        <f>G12</f>
        <v>5679800</v>
      </c>
    </row>
    <row r="56" spans="1:7" ht="12" customHeight="1" x14ac:dyDescent="0.25">
      <c r="A56" s="102"/>
      <c r="B56" s="51" t="s">
        <v>40</v>
      </c>
      <c r="C56" s="52"/>
      <c r="D56" s="52"/>
      <c r="E56" s="52"/>
      <c r="F56" s="52"/>
      <c r="G56" s="53">
        <f>G55-G54</f>
        <v>2881287.5</v>
      </c>
    </row>
    <row r="57" spans="1:7" ht="12" customHeight="1" x14ac:dyDescent="0.25">
      <c r="A57" s="102"/>
      <c r="B57" s="43" t="s">
        <v>41</v>
      </c>
      <c r="C57" s="44"/>
      <c r="D57" s="44"/>
      <c r="E57" s="44"/>
      <c r="F57" s="44"/>
      <c r="G57" s="41"/>
    </row>
    <row r="58" spans="1:7" ht="12.75" customHeight="1" thickBot="1" x14ac:dyDescent="0.3">
      <c r="A58" s="102"/>
      <c r="B58" s="54"/>
      <c r="C58" s="44"/>
      <c r="D58" s="44"/>
      <c r="E58" s="44"/>
      <c r="F58" s="44"/>
      <c r="G58" s="41"/>
    </row>
    <row r="59" spans="1:7" ht="12" customHeight="1" x14ac:dyDescent="0.25">
      <c r="A59" s="102"/>
      <c r="B59" s="58" t="s">
        <v>42</v>
      </c>
      <c r="C59" s="103"/>
      <c r="D59" s="103"/>
      <c r="E59" s="103"/>
      <c r="F59" s="104"/>
      <c r="G59" s="41"/>
    </row>
    <row r="60" spans="1:7" ht="12" customHeight="1" x14ac:dyDescent="0.25">
      <c r="A60" s="102"/>
      <c r="B60" s="110" t="s">
        <v>43</v>
      </c>
      <c r="C60" s="56"/>
      <c r="D60" s="56"/>
      <c r="E60" s="56"/>
      <c r="F60" s="105"/>
      <c r="G60" s="41"/>
    </row>
    <row r="61" spans="1:7" ht="12" customHeight="1" x14ac:dyDescent="0.25">
      <c r="A61" s="102"/>
      <c r="B61" s="110" t="s">
        <v>44</v>
      </c>
      <c r="C61" s="56"/>
      <c r="D61" s="56"/>
      <c r="E61" s="56"/>
      <c r="F61" s="105"/>
      <c r="G61" s="41"/>
    </row>
    <row r="62" spans="1:7" ht="12" customHeight="1" x14ac:dyDescent="0.25">
      <c r="A62" s="102"/>
      <c r="B62" s="110" t="s">
        <v>45</v>
      </c>
      <c r="C62" s="56"/>
      <c r="D62" s="56"/>
      <c r="E62" s="56"/>
      <c r="F62" s="105"/>
      <c r="G62" s="41"/>
    </row>
    <row r="63" spans="1:7" ht="12" customHeight="1" x14ac:dyDescent="0.25">
      <c r="A63" s="102"/>
      <c r="B63" s="110" t="s">
        <v>46</v>
      </c>
      <c r="C63" s="56"/>
      <c r="D63" s="56"/>
      <c r="E63" s="56"/>
      <c r="F63" s="105"/>
      <c r="G63" s="41"/>
    </row>
    <row r="64" spans="1:7" ht="12" customHeight="1" x14ac:dyDescent="0.25">
      <c r="A64" s="102"/>
      <c r="B64" s="110" t="s">
        <v>47</v>
      </c>
      <c r="C64" s="56"/>
      <c r="D64" s="56"/>
      <c r="E64" s="56"/>
      <c r="F64" s="105"/>
      <c r="G64" s="41"/>
    </row>
    <row r="65" spans="1:255" ht="12" customHeight="1" x14ac:dyDescent="0.25">
      <c r="A65" s="102"/>
      <c r="B65" s="110" t="s">
        <v>48</v>
      </c>
      <c r="C65" s="56"/>
      <c r="D65" s="56"/>
      <c r="E65" s="56"/>
      <c r="F65" s="105"/>
      <c r="G65" s="41"/>
    </row>
    <row r="66" spans="1:255" ht="12" customHeight="1" thickBot="1" x14ac:dyDescent="0.3">
      <c r="A66" s="102"/>
      <c r="B66" s="111" t="s">
        <v>90</v>
      </c>
      <c r="C66" s="106"/>
      <c r="D66" s="106"/>
      <c r="E66" s="106"/>
      <c r="F66" s="107"/>
      <c r="G66" s="41"/>
    </row>
    <row r="67" spans="1:255" ht="12.75" customHeight="1" x14ac:dyDescent="0.25">
      <c r="A67" s="102"/>
      <c r="B67" s="56"/>
      <c r="C67" s="56"/>
      <c r="D67" s="56"/>
      <c r="E67" s="56"/>
      <c r="F67" s="56"/>
      <c r="G67" s="41"/>
    </row>
    <row r="68" spans="1:255" ht="15" customHeight="1" thickBot="1" x14ac:dyDescent="0.3">
      <c r="A68" s="102"/>
      <c r="B68" s="172" t="s">
        <v>49</v>
      </c>
      <c r="C68" s="173"/>
      <c r="D68" s="112"/>
      <c r="E68" s="113"/>
      <c r="F68" s="108"/>
      <c r="G68" s="41"/>
    </row>
    <row r="69" spans="1:255" ht="12" customHeight="1" x14ac:dyDescent="0.25">
      <c r="A69" s="102"/>
      <c r="B69" s="114" t="s">
        <v>35</v>
      </c>
      <c r="C69" s="115" t="s">
        <v>50</v>
      </c>
      <c r="D69" s="116" t="s">
        <v>51</v>
      </c>
      <c r="E69" s="113"/>
      <c r="F69" s="108"/>
      <c r="G69" s="41"/>
    </row>
    <row r="70" spans="1:255" ht="12" customHeight="1" x14ac:dyDescent="0.25">
      <c r="A70" s="102"/>
      <c r="B70" s="117" t="s">
        <v>52</v>
      </c>
      <c r="C70" s="118">
        <f>+G24</f>
        <v>640000</v>
      </c>
      <c r="D70" s="119">
        <f>(C70/C76)</f>
        <v>0.2286929216860743</v>
      </c>
      <c r="E70" s="113"/>
      <c r="F70" s="108"/>
      <c r="G70" s="41"/>
    </row>
    <row r="71" spans="1:255" ht="12" customHeight="1" x14ac:dyDescent="0.25">
      <c r="A71" s="102"/>
      <c r="B71" s="117" t="s">
        <v>53</v>
      </c>
      <c r="C71" s="120">
        <f>+G29</f>
        <v>0</v>
      </c>
      <c r="D71" s="119">
        <v>0</v>
      </c>
      <c r="E71" s="113"/>
      <c r="F71" s="108"/>
      <c r="G71" s="41"/>
    </row>
    <row r="72" spans="1:255" ht="12" customHeight="1" x14ac:dyDescent="0.25">
      <c r="A72" s="102"/>
      <c r="B72" s="117" t="s">
        <v>54</v>
      </c>
      <c r="C72" s="118">
        <f>+G34</f>
        <v>600000</v>
      </c>
      <c r="D72" s="119">
        <f>(C72/C76)</f>
        <v>0.21439961408069466</v>
      </c>
      <c r="E72" s="113"/>
      <c r="F72" s="108"/>
      <c r="G72" s="41"/>
    </row>
    <row r="73" spans="1:255" ht="12" customHeight="1" x14ac:dyDescent="0.25">
      <c r="A73" s="102"/>
      <c r="B73" s="117" t="s">
        <v>29</v>
      </c>
      <c r="C73" s="118">
        <f>+G45</f>
        <v>1425250</v>
      </c>
      <c r="D73" s="119">
        <f>(C73/C76)</f>
        <v>0.50928841661418345</v>
      </c>
      <c r="E73" s="113"/>
      <c r="F73" s="108"/>
      <c r="G73" s="41"/>
    </row>
    <row r="74" spans="1:255" ht="12" customHeight="1" x14ac:dyDescent="0.25">
      <c r="A74" s="102"/>
      <c r="B74" s="117" t="s">
        <v>55</v>
      </c>
      <c r="C74" s="121">
        <f>+G50</f>
        <v>0</v>
      </c>
      <c r="D74" s="119">
        <f>(C74/C76)</f>
        <v>0</v>
      </c>
      <c r="E74" s="122"/>
      <c r="F74" s="40"/>
      <c r="G74" s="41"/>
    </row>
    <row r="75" spans="1:255" ht="12" customHeight="1" x14ac:dyDescent="0.25">
      <c r="A75" s="102"/>
      <c r="B75" s="117" t="s">
        <v>56</v>
      </c>
      <c r="C75" s="121">
        <f>+G53</f>
        <v>133262.5</v>
      </c>
      <c r="D75" s="119">
        <f>(C75/C76)</f>
        <v>4.7619047619047616E-2</v>
      </c>
      <c r="E75" s="122"/>
      <c r="F75" s="40"/>
      <c r="G75" s="41"/>
    </row>
    <row r="76" spans="1:255" ht="12.75" customHeight="1" thickBot="1" x14ac:dyDescent="0.3">
      <c r="A76" s="102"/>
      <c r="B76" s="123" t="s">
        <v>57</v>
      </c>
      <c r="C76" s="124">
        <f>SUM(C70:C75)</f>
        <v>2798512.5</v>
      </c>
      <c r="D76" s="125">
        <f>SUM(D70:D75)</f>
        <v>1</v>
      </c>
      <c r="E76" s="122"/>
      <c r="F76" s="40"/>
      <c r="G76" s="41"/>
    </row>
    <row r="77" spans="1:255" ht="12" customHeight="1" x14ac:dyDescent="0.25">
      <c r="A77" s="102"/>
      <c r="B77" s="126"/>
      <c r="C77" s="127"/>
      <c r="D77" s="127"/>
      <c r="E77" s="127"/>
      <c r="F77" s="44"/>
      <c r="G77" s="41"/>
    </row>
    <row r="78" spans="1:255" ht="12.75" customHeight="1" thickBot="1" x14ac:dyDescent="0.3">
      <c r="A78" s="102"/>
      <c r="B78" s="55"/>
      <c r="C78" s="127"/>
      <c r="D78" s="127"/>
      <c r="E78" s="127"/>
      <c r="F78" s="44"/>
      <c r="G78" s="41"/>
    </row>
    <row r="79" spans="1:255" s="171" customFormat="1" ht="12" customHeight="1" thickBot="1" x14ac:dyDescent="0.3">
      <c r="A79" s="162"/>
      <c r="B79" s="163" t="s">
        <v>91</v>
      </c>
      <c r="C79" s="164" t="s">
        <v>103</v>
      </c>
      <c r="D79" s="165" t="s">
        <v>92</v>
      </c>
      <c r="E79" s="166" t="s">
        <v>94</v>
      </c>
      <c r="F79" s="167" t="s">
        <v>93</v>
      </c>
      <c r="G79" s="168"/>
      <c r="H79" s="169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170"/>
      <c r="CD79" s="170"/>
      <c r="CE79" s="170"/>
      <c r="CF79" s="170"/>
      <c r="CG79" s="170"/>
      <c r="CH79" s="170"/>
      <c r="CI79" s="170"/>
      <c r="CJ79" s="170"/>
      <c r="CK79" s="170"/>
      <c r="CL79" s="170"/>
      <c r="CM79" s="170"/>
      <c r="CN79" s="170"/>
      <c r="CO79" s="170"/>
      <c r="CP79" s="170"/>
      <c r="CQ79" s="170"/>
      <c r="CR79" s="170"/>
      <c r="CS79" s="170"/>
      <c r="CT79" s="170"/>
      <c r="CU79" s="170"/>
      <c r="CV79" s="170"/>
      <c r="CW79" s="170"/>
      <c r="CX79" s="170"/>
      <c r="CY79" s="170"/>
      <c r="CZ79" s="170"/>
      <c r="DA79" s="170"/>
      <c r="DB79" s="170"/>
      <c r="DC79" s="170"/>
      <c r="DD79" s="170"/>
      <c r="DE79" s="170"/>
      <c r="DF79" s="170"/>
      <c r="DG79" s="170"/>
      <c r="DH79" s="170"/>
      <c r="DI79" s="170"/>
      <c r="DJ79" s="170"/>
      <c r="DK79" s="170"/>
      <c r="DL79" s="170"/>
      <c r="DM79" s="170"/>
      <c r="DN79" s="170"/>
      <c r="DO79" s="170"/>
      <c r="DP79" s="170"/>
      <c r="DQ79" s="170"/>
      <c r="DR79" s="170"/>
      <c r="DS79" s="170"/>
      <c r="DT79" s="170"/>
      <c r="DU79" s="170"/>
      <c r="DV79" s="170"/>
      <c r="DW79" s="170"/>
      <c r="DX79" s="170"/>
      <c r="DY79" s="170"/>
      <c r="DZ79" s="170"/>
      <c r="EA79" s="170"/>
      <c r="EB79" s="170"/>
      <c r="EC79" s="170"/>
      <c r="ED79" s="170"/>
      <c r="EE79" s="170"/>
      <c r="EF79" s="170"/>
      <c r="EG79" s="170"/>
      <c r="EH79" s="170"/>
      <c r="EI79" s="170"/>
      <c r="EJ79" s="170"/>
      <c r="EK79" s="170"/>
      <c r="EL79" s="170"/>
      <c r="EM79" s="170"/>
      <c r="EN79" s="170"/>
      <c r="EO79" s="170"/>
      <c r="EP79" s="170"/>
      <c r="EQ79" s="170"/>
      <c r="ER79" s="170"/>
      <c r="ES79" s="170"/>
      <c r="ET79" s="170"/>
      <c r="EU79" s="170"/>
      <c r="EV79" s="170"/>
      <c r="EW79" s="170"/>
      <c r="EX79" s="170"/>
      <c r="EY79" s="170"/>
      <c r="EZ79" s="170"/>
      <c r="FA79" s="170"/>
      <c r="FB79" s="170"/>
      <c r="FC79" s="170"/>
      <c r="FD79" s="170"/>
      <c r="FE79" s="170"/>
      <c r="FF79" s="170"/>
      <c r="FG79" s="170"/>
      <c r="FH79" s="170"/>
      <c r="FI79" s="170"/>
      <c r="FJ79" s="170"/>
      <c r="FK79" s="170"/>
      <c r="FL79" s="170"/>
      <c r="FM79" s="170"/>
      <c r="FN79" s="170"/>
      <c r="FO79" s="170"/>
      <c r="FP79" s="170"/>
      <c r="FQ79" s="170"/>
      <c r="FR79" s="170"/>
      <c r="FS79" s="170"/>
      <c r="FT79" s="170"/>
      <c r="FU79" s="170"/>
      <c r="FV79" s="170"/>
      <c r="FW79" s="170"/>
      <c r="FX79" s="170"/>
      <c r="FY79" s="170"/>
      <c r="FZ79" s="170"/>
      <c r="GA79" s="170"/>
      <c r="GB79" s="170"/>
      <c r="GC79" s="170"/>
      <c r="GD79" s="170"/>
      <c r="GE79" s="170"/>
      <c r="GF79" s="170"/>
      <c r="GG79" s="170"/>
      <c r="GH79" s="170"/>
      <c r="GI79" s="170"/>
      <c r="GJ79" s="170"/>
      <c r="GK79" s="170"/>
      <c r="GL79" s="170"/>
      <c r="GM79" s="170"/>
      <c r="GN79" s="170"/>
      <c r="GO79" s="170"/>
      <c r="GP79" s="170"/>
      <c r="GQ79" s="170"/>
      <c r="GR79" s="170"/>
      <c r="GS79" s="170"/>
      <c r="GT79" s="170"/>
      <c r="GU79" s="170"/>
      <c r="GV79" s="170"/>
      <c r="GW79" s="170"/>
      <c r="GX79" s="170"/>
      <c r="GY79" s="170"/>
      <c r="GZ79" s="170"/>
      <c r="HA79" s="170"/>
      <c r="HB79" s="170"/>
      <c r="HC79" s="170"/>
      <c r="HD79" s="170"/>
      <c r="HE79" s="170"/>
      <c r="HF79" s="170"/>
      <c r="HG79" s="170"/>
      <c r="HH79" s="170"/>
      <c r="HI79" s="170"/>
      <c r="HJ79" s="170"/>
      <c r="HK79" s="170"/>
      <c r="HL79" s="170"/>
      <c r="HM79" s="170"/>
      <c r="HN79" s="170"/>
      <c r="HO79" s="170"/>
      <c r="HP79" s="170"/>
      <c r="HQ79" s="170"/>
      <c r="HR79" s="170"/>
      <c r="HS79" s="170"/>
      <c r="HT79" s="170"/>
      <c r="HU79" s="170"/>
      <c r="HV79" s="170"/>
      <c r="HW79" s="170"/>
      <c r="HX79" s="170"/>
      <c r="HY79" s="170"/>
      <c r="HZ79" s="170"/>
      <c r="IA79" s="170"/>
      <c r="IB79" s="170"/>
      <c r="IC79" s="170"/>
      <c r="ID79" s="170"/>
      <c r="IE79" s="170"/>
      <c r="IF79" s="170"/>
      <c r="IG79" s="170"/>
      <c r="IH79" s="170"/>
      <c r="II79" s="170"/>
      <c r="IJ79" s="170"/>
      <c r="IK79" s="170"/>
      <c r="IL79" s="170"/>
      <c r="IM79" s="170"/>
      <c r="IN79" s="170"/>
      <c r="IO79" s="170"/>
      <c r="IP79" s="170"/>
      <c r="IQ79" s="170"/>
      <c r="IR79" s="170"/>
      <c r="IS79" s="170"/>
      <c r="IT79" s="170"/>
      <c r="IU79" s="170"/>
    </row>
    <row r="80" spans="1:255" ht="23.25" customHeight="1" x14ac:dyDescent="0.25">
      <c r="A80" s="102"/>
      <c r="B80" s="144" t="s">
        <v>97</v>
      </c>
      <c r="C80" s="148">
        <v>15</v>
      </c>
      <c r="D80" s="152">
        <v>280000</v>
      </c>
      <c r="E80" s="140">
        <f>+C80*D80</f>
        <v>4200000</v>
      </c>
      <c r="F80" s="59"/>
      <c r="G80" s="42"/>
      <c r="H80" s="142"/>
      <c r="I80" s="92"/>
      <c r="J80" s="143"/>
    </row>
    <row r="81" spans="1:255" ht="12" customHeight="1" x14ac:dyDescent="0.25">
      <c r="A81" s="102"/>
      <c r="B81" s="145" t="s">
        <v>95</v>
      </c>
      <c r="C81" s="149">
        <v>1</v>
      </c>
      <c r="D81" s="153">
        <v>280000</v>
      </c>
      <c r="E81" s="141">
        <f t="shared" ref="E81:E82" si="1">+C81*D81</f>
        <v>280000</v>
      </c>
      <c r="F81" s="59"/>
      <c r="G81" s="42"/>
      <c r="H81" s="142"/>
      <c r="I81" s="92"/>
      <c r="J81" s="143"/>
    </row>
    <row r="82" spans="1:255" ht="18.75" customHeight="1" thickBot="1" x14ac:dyDescent="0.3">
      <c r="A82" s="102"/>
      <c r="B82" s="146" t="s">
        <v>101</v>
      </c>
      <c r="C82" s="150">
        <v>4</v>
      </c>
      <c r="D82" s="154">
        <v>299950</v>
      </c>
      <c r="E82" s="156">
        <f t="shared" si="1"/>
        <v>1199800</v>
      </c>
      <c r="F82" s="59"/>
      <c r="G82" s="42"/>
      <c r="H82" s="142"/>
      <c r="I82" s="92"/>
      <c r="J82" s="143"/>
    </row>
    <row r="83" spans="1:255" ht="15.6" customHeight="1" thickBot="1" x14ac:dyDescent="0.3">
      <c r="A83" s="102"/>
      <c r="B83" s="147" t="s">
        <v>98</v>
      </c>
      <c r="C83" s="151">
        <f>SUM(C80:C82)</f>
        <v>20</v>
      </c>
      <c r="D83" s="155"/>
      <c r="E83" s="151">
        <f>SUM(E80:E82)</f>
        <v>5679800</v>
      </c>
      <c r="F83" s="56"/>
      <c r="G83" s="56"/>
      <c r="H83" s="142"/>
      <c r="I83" s="92"/>
      <c r="J83" s="92"/>
    </row>
    <row r="84" spans="1:255" ht="11.25" customHeight="1" x14ac:dyDescent="0.25">
      <c r="B84" s="129" t="s">
        <v>96</v>
      </c>
      <c r="G84" s="92"/>
      <c r="H84" s="142"/>
      <c r="I84" s="92"/>
      <c r="J84" s="92"/>
    </row>
    <row r="85" spans="1:255" ht="11.25" customHeight="1" x14ac:dyDescent="0.25">
      <c r="G85" s="92"/>
      <c r="H85" s="142"/>
      <c r="I85" s="92"/>
      <c r="J85" s="92"/>
    </row>
    <row r="86" spans="1:255" ht="11.25" customHeight="1" thickBot="1" x14ac:dyDescent="0.3"/>
    <row r="87" spans="1:255" ht="12" customHeight="1" thickBot="1" x14ac:dyDescent="0.3">
      <c r="A87" s="102"/>
      <c r="B87" s="157"/>
      <c r="C87" s="158" t="s">
        <v>102</v>
      </c>
      <c r="D87" s="159"/>
      <c r="E87" s="160"/>
      <c r="F87" s="40"/>
      <c r="G87" s="41"/>
      <c r="H87" s="62"/>
    </row>
    <row r="88" spans="1:255" s="137" customFormat="1" ht="12" customHeight="1" x14ac:dyDescent="0.25">
      <c r="A88" s="131"/>
      <c r="B88" s="132" t="s">
        <v>104</v>
      </c>
      <c r="C88" s="133">
        <f>+D88*0.9</f>
        <v>18</v>
      </c>
      <c r="D88" s="133">
        <f>+C83</f>
        <v>20</v>
      </c>
      <c r="E88" s="134">
        <f>+D88*1.1</f>
        <v>22</v>
      </c>
      <c r="F88" s="135"/>
      <c r="G88" s="42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136"/>
      <c r="DE88" s="136"/>
      <c r="DF88" s="136"/>
      <c r="DG88" s="136"/>
      <c r="DH88" s="136"/>
      <c r="DI88" s="136"/>
      <c r="DJ88" s="136"/>
      <c r="DK88" s="136"/>
      <c r="DL88" s="136"/>
      <c r="DM88" s="136"/>
      <c r="DN88" s="136"/>
      <c r="DO88" s="136"/>
      <c r="DP88" s="136"/>
      <c r="DQ88" s="136"/>
      <c r="DR88" s="136"/>
      <c r="DS88" s="136"/>
      <c r="DT88" s="136"/>
      <c r="DU88" s="136"/>
      <c r="DV88" s="136"/>
      <c r="DW88" s="136"/>
      <c r="DX88" s="136"/>
      <c r="DY88" s="136"/>
      <c r="DZ88" s="136"/>
      <c r="EA88" s="136"/>
      <c r="EB88" s="136"/>
      <c r="EC88" s="136"/>
      <c r="ED88" s="136"/>
      <c r="EE88" s="136"/>
      <c r="EF88" s="136"/>
      <c r="EG88" s="136"/>
      <c r="EH88" s="136"/>
      <c r="EI88" s="136"/>
      <c r="EJ88" s="136"/>
      <c r="EK88" s="136"/>
      <c r="EL88" s="136"/>
      <c r="EM88" s="136"/>
      <c r="EN88" s="136"/>
      <c r="EO88" s="136"/>
      <c r="EP88" s="136"/>
      <c r="EQ88" s="136"/>
      <c r="ER88" s="136"/>
      <c r="ES88" s="136"/>
      <c r="ET88" s="136"/>
      <c r="EU88" s="136"/>
      <c r="EV88" s="136"/>
      <c r="EW88" s="136"/>
      <c r="EX88" s="136"/>
      <c r="EY88" s="136"/>
      <c r="EZ88" s="136"/>
      <c r="FA88" s="136"/>
      <c r="FB88" s="136"/>
      <c r="FC88" s="136"/>
      <c r="FD88" s="136"/>
      <c r="FE88" s="136"/>
      <c r="FF88" s="136"/>
      <c r="FG88" s="136"/>
      <c r="FH88" s="136"/>
      <c r="FI88" s="136"/>
      <c r="FJ88" s="136"/>
      <c r="FK88" s="136"/>
      <c r="FL88" s="136"/>
      <c r="FM88" s="136"/>
      <c r="FN88" s="136"/>
      <c r="FO88" s="136"/>
      <c r="FP88" s="136"/>
      <c r="FQ88" s="136"/>
      <c r="FR88" s="136"/>
      <c r="FS88" s="136"/>
      <c r="FT88" s="136"/>
      <c r="FU88" s="136"/>
      <c r="FV88" s="136"/>
      <c r="FW88" s="136"/>
      <c r="FX88" s="136"/>
      <c r="FY88" s="136"/>
      <c r="FZ88" s="136"/>
      <c r="GA88" s="136"/>
      <c r="GB88" s="136"/>
      <c r="GC88" s="136"/>
      <c r="GD88" s="136"/>
      <c r="GE88" s="136"/>
      <c r="GF88" s="136"/>
      <c r="GG88" s="136"/>
      <c r="GH88" s="136"/>
      <c r="GI88" s="136"/>
      <c r="GJ88" s="136"/>
      <c r="GK88" s="136"/>
      <c r="GL88" s="136"/>
      <c r="GM88" s="136"/>
      <c r="GN88" s="136"/>
      <c r="GO88" s="136"/>
      <c r="GP88" s="136"/>
      <c r="GQ88" s="136"/>
      <c r="GR88" s="136"/>
      <c r="GS88" s="136"/>
      <c r="GT88" s="136"/>
      <c r="GU88" s="136"/>
      <c r="GV88" s="136"/>
      <c r="GW88" s="136"/>
      <c r="GX88" s="136"/>
      <c r="GY88" s="136"/>
      <c r="GZ88" s="136"/>
      <c r="HA88" s="136"/>
      <c r="HB88" s="136"/>
      <c r="HC88" s="136"/>
      <c r="HD88" s="136"/>
      <c r="HE88" s="136"/>
      <c r="HF88" s="136"/>
      <c r="HG88" s="136"/>
      <c r="HH88" s="136"/>
      <c r="HI88" s="136"/>
      <c r="HJ88" s="136"/>
      <c r="HK88" s="136"/>
      <c r="HL88" s="136"/>
      <c r="HM88" s="136"/>
      <c r="HN88" s="136"/>
      <c r="HO88" s="136"/>
      <c r="HP88" s="136"/>
      <c r="HQ88" s="136"/>
      <c r="HR88" s="136"/>
      <c r="HS88" s="136"/>
      <c r="HT88" s="136"/>
      <c r="HU88" s="136"/>
      <c r="HV88" s="136"/>
      <c r="HW88" s="136"/>
      <c r="HX88" s="136"/>
      <c r="HY88" s="136"/>
      <c r="HZ88" s="136"/>
      <c r="IA88" s="136"/>
      <c r="IB88" s="136"/>
      <c r="IC88" s="136"/>
      <c r="ID88" s="136"/>
      <c r="IE88" s="136"/>
      <c r="IF88" s="136"/>
      <c r="IG88" s="136"/>
      <c r="IH88" s="136"/>
      <c r="II88" s="136"/>
      <c r="IJ88" s="136"/>
      <c r="IK88" s="136"/>
      <c r="IL88" s="136"/>
      <c r="IM88" s="136"/>
      <c r="IN88" s="136"/>
      <c r="IO88" s="136"/>
      <c r="IP88" s="136"/>
      <c r="IQ88" s="136"/>
      <c r="IR88" s="136"/>
      <c r="IS88" s="136"/>
      <c r="IT88" s="136"/>
      <c r="IU88" s="136"/>
    </row>
    <row r="89" spans="1:255" s="137" customFormat="1" ht="12.75" customHeight="1" thickBot="1" x14ac:dyDescent="0.3">
      <c r="A89" s="131"/>
      <c r="B89" s="138" t="s">
        <v>105</v>
      </c>
      <c r="C89" s="139">
        <f>+$G$54/C88</f>
        <v>155472.91666666666</v>
      </c>
      <c r="D89" s="139">
        <f t="shared" ref="D89:E89" si="2">+$G$54/D88</f>
        <v>139925.625</v>
      </c>
      <c r="E89" s="161">
        <f t="shared" si="2"/>
        <v>127205.11363636363</v>
      </c>
      <c r="F89" s="135"/>
      <c r="G89" s="42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6"/>
      <c r="DA89" s="136"/>
      <c r="DB89" s="136"/>
      <c r="DC89" s="136"/>
      <c r="DD89" s="136"/>
      <c r="DE89" s="136"/>
      <c r="DF89" s="136"/>
      <c r="DG89" s="136"/>
      <c r="DH89" s="136"/>
      <c r="DI89" s="136"/>
      <c r="DJ89" s="136"/>
      <c r="DK89" s="136"/>
      <c r="DL89" s="136"/>
      <c r="DM89" s="136"/>
      <c r="DN89" s="136"/>
      <c r="DO89" s="136"/>
      <c r="DP89" s="136"/>
      <c r="DQ89" s="136"/>
      <c r="DR89" s="136"/>
      <c r="DS89" s="136"/>
      <c r="DT89" s="136"/>
      <c r="DU89" s="136"/>
      <c r="DV89" s="136"/>
      <c r="DW89" s="136"/>
      <c r="DX89" s="136"/>
      <c r="DY89" s="136"/>
      <c r="DZ89" s="136"/>
      <c r="EA89" s="136"/>
      <c r="EB89" s="136"/>
      <c r="EC89" s="136"/>
      <c r="ED89" s="136"/>
      <c r="EE89" s="136"/>
      <c r="EF89" s="136"/>
      <c r="EG89" s="136"/>
      <c r="EH89" s="136"/>
      <c r="EI89" s="136"/>
      <c r="EJ89" s="136"/>
      <c r="EK89" s="136"/>
      <c r="EL89" s="136"/>
      <c r="EM89" s="136"/>
      <c r="EN89" s="136"/>
      <c r="EO89" s="136"/>
      <c r="EP89" s="136"/>
      <c r="EQ89" s="136"/>
      <c r="ER89" s="136"/>
      <c r="ES89" s="136"/>
      <c r="ET89" s="136"/>
      <c r="EU89" s="136"/>
      <c r="EV89" s="136"/>
      <c r="EW89" s="136"/>
      <c r="EX89" s="136"/>
      <c r="EY89" s="136"/>
      <c r="EZ89" s="136"/>
      <c r="FA89" s="136"/>
      <c r="FB89" s="136"/>
      <c r="FC89" s="136"/>
      <c r="FD89" s="136"/>
      <c r="FE89" s="136"/>
      <c r="FF89" s="136"/>
      <c r="FG89" s="136"/>
      <c r="FH89" s="136"/>
      <c r="FI89" s="136"/>
      <c r="FJ89" s="136"/>
      <c r="FK89" s="136"/>
      <c r="FL89" s="136"/>
      <c r="FM89" s="136"/>
      <c r="FN89" s="136"/>
      <c r="FO89" s="136"/>
      <c r="FP89" s="136"/>
      <c r="FQ89" s="136"/>
      <c r="FR89" s="136"/>
      <c r="FS89" s="136"/>
      <c r="FT89" s="136"/>
      <c r="FU89" s="136"/>
      <c r="FV89" s="136"/>
      <c r="FW89" s="136"/>
      <c r="FX89" s="136"/>
      <c r="FY89" s="136"/>
      <c r="FZ89" s="136"/>
      <c r="GA89" s="136"/>
      <c r="GB89" s="136"/>
      <c r="GC89" s="136"/>
      <c r="GD89" s="136"/>
      <c r="GE89" s="136"/>
      <c r="GF89" s="136"/>
      <c r="GG89" s="136"/>
      <c r="GH89" s="136"/>
      <c r="GI89" s="136"/>
      <c r="GJ89" s="136"/>
      <c r="GK89" s="136"/>
      <c r="GL89" s="136"/>
      <c r="GM89" s="136"/>
      <c r="GN89" s="136"/>
      <c r="GO89" s="136"/>
      <c r="GP89" s="136"/>
      <c r="GQ89" s="136"/>
      <c r="GR89" s="136"/>
      <c r="GS89" s="136"/>
      <c r="GT89" s="136"/>
      <c r="GU89" s="136"/>
      <c r="GV89" s="136"/>
      <c r="GW89" s="136"/>
      <c r="GX89" s="136"/>
      <c r="GY89" s="136"/>
      <c r="GZ89" s="136"/>
      <c r="HA89" s="136"/>
      <c r="HB89" s="136"/>
      <c r="HC89" s="136"/>
      <c r="HD89" s="136"/>
      <c r="HE89" s="136"/>
      <c r="HF89" s="136"/>
      <c r="HG89" s="136"/>
      <c r="HH89" s="136"/>
      <c r="HI89" s="136"/>
      <c r="HJ89" s="136"/>
      <c r="HK89" s="136"/>
      <c r="HL89" s="136"/>
      <c r="HM89" s="136"/>
      <c r="HN89" s="136"/>
      <c r="HO89" s="136"/>
      <c r="HP89" s="136"/>
      <c r="HQ89" s="136"/>
      <c r="HR89" s="136"/>
      <c r="HS89" s="136"/>
      <c r="HT89" s="136"/>
      <c r="HU89" s="136"/>
      <c r="HV89" s="136"/>
      <c r="HW89" s="136"/>
      <c r="HX89" s="136"/>
      <c r="HY89" s="136"/>
      <c r="HZ89" s="136"/>
      <c r="IA89" s="136"/>
      <c r="IB89" s="136"/>
      <c r="IC89" s="136"/>
      <c r="ID89" s="136"/>
      <c r="IE89" s="136"/>
      <c r="IF89" s="136"/>
      <c r="IG89" s="136"/>
      <c r="IH89" s="136"/>
      <c r="II89" s="136"/>
      <c r="IJ89" s="136"/>
      <c r="IK89" s="136"/>
      <c r="IL89" s="136"/>
      <c r="IM89" s="136"/>
      <c r="IN89" s="136"/>
      <c r="IO89" s="136"/>
      <c r="IP89" s="136"/>
      <c r="IQ89" s="136"/>
      <c r="IR89" s="136"/>
      <c r="IS89" s="136"/>
      <c r="IT89" s="136"/>
      <c r="IU89" s="136"/>
    </row>
    <row r="90" spans="1:255" ht="15.6" customHeight="1" x14ac:dyDescent="0.25">
      <c r="A90" s="102"/>
      <c r="B90" s="57" t="s">
        <v>99</v>
      </c>
      <c r="C90" s="56"/>
      <c r="D90" s="56"/>
      <c r="E90" s="130"/>
      <c r="F90" s="56"/>
      <c r="G90" s="56"/>
      <c r="H90" s="62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2021-04-05T12:47:03Z</dcterms:modified>
</cp:coreProperties>
</file>