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ANCUD\"/>
    </mc:Choice>
  </mc:AlternateContent>
  <bookViews>
    <workbookView xWindow="0" yWindow="0" windowWidth="20490" windowHeight="8445"/>
  </bookViews>
  <sheets>
    <sheet name="BOVINO LECHE NIVEL MEDI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" l="1"/>
  <c r="D90" i="1"/>
  <c r="C90" i="1"/>
  <c r="G27" i="1" l="1"/>
  <c r="C74" i="1" l="1"/>
  <c r="G40" i="1"/>
  <c r="G26" i="1"/>
  <c r="E84" i="1"/>
  <c r="G43" i="1"/>
  <c r="G41" i="1"/>
  <c r="G39" i="1"/>
  <c r="E85" i="1" l="1"/>
  <c r="E83" i="1"/>
  <c r="E86" i="1" l="1"/>
  <c r="G55" i="1" s="1"/>
  <c r="G12" i="1" l="1"/>
  <c r="G49" i="1"/>
  <c r="G50" i="1" s="1"/>
  <c r="C77" i="1" s="1"/>
  <c r="G44" i="1"/>
  <c r="G37" i="1"/>
  <c r="G31" i="1"/>
  <c r="G21" i="1"/>
  <c r="G45" i="1" l="1"/>
  <c r="C76" i="1" s="1"/>
  <c r="G22" i="1"/>
  <c r="G52" i="1" s="1"/>
  <c r="G32" i="1"/>
  <c r="C75" i="1" s="1"/>
  <c r="G53" i="1" l="1"/>
  <c r="C73" i="1"/>
  <c r="G54" i="1" l="1"/>
  <c r="C78" i="1"/>
  <c r="C79" i="1" s="1"/>
  <c r="D74" i="1" l="1"/>
  <c r="C80" i="1"/>
  <c r="D78" i="1"/>
  <c r="D76" i="1"/>
  <c r="D75" i="1"/>
  <c r="D77" i="1"/>
  <c r="G56" i="1"/>
  <c r="D73" i="1"/>
  <c r="D79" i="1" l="1"/>
</calcChain>
</file>

<file path=xl/sharedStrings.xml><?xml version="1.0" encoding="utf-8"?>
<sst xmlns="http://schemas.openxmlformats.org/spreadsheetml/2006/main" count="136" uniqueCount="103">
  <si>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</si>
  <si>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</si>
  <si>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</si>
  <si>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</si>
  <si>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</si>
  <si>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</si>
  <si>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</si>
  <si>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</si>
  <si>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</si>
  <si>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</si>
  <si>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</si>
  <si>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</si>
  <si>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</si>
  <si>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</si>
  <si>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</si>
  <si>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</si>
  <si>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</si>
  <si>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</si>
  <si>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</si>
  <si>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</si>
  <si>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</si>
  <si>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</si>
  <si>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</si>
  <si>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</si>
  <si>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</si>
  <si>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</si>
  <si>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</si>
  <si>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</si>
  <si>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</si>
  <si>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</si>
  <si>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</si>
  <si>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</si>
  <si>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</si>
  <si>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</si>
  <si>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</si>
  <si>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</si>
  <si>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</si>
  <si>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</si>
  <si>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</si>
  <si>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</si>
  <si>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</si>
  <si>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</si>
  <si>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</si>
  <si>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</si>
  <si>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</si>
  <si>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</si>
  <si>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</si>
  <si>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</si>
  <si>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</si>
  <si>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</si>
  <si>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</si>
  <si>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</si>
  <si>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</si>
  <si>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</si>
  <si>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</si>
  <si>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</si>
  <si>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</si>
  <si>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</si>
  <si>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JA</t>
  </si>
  <si>
    <t>Subtotal otros</t>
  </si>
  <si>
    <t>RAZA</t>
  </si>
  <si>
    <t>Los Lagos</t>
  </si>
  <si>
    <t>Ancud</t>
  </si>
  <si>
    <t>Forrajeo invernal</t>
  </si>
  <si>
    <t>Labores varias (5)</t>
  </si>
  <si>
    <t>Anual</t>
  </si>
  <si>
    <t>FARMACOS</t>
  </si>
  <si>
    <t>Otoño y primavera</t>
  </si>
  <si>
    <t>ALIMENTACION</t>
  </si>
  <si>
    <t>Invierno</t>
  </si>
  <si>
    <t>Saco 25 kg</t>
  </si>
  <si>
    <t>7. Se considera 65% de parición, 20% de reposición.</t>
  </si>
  <si>
    <t>CATEGORIA</t>
  </si>
  <si>
    <t>CANTIDAD (Kg/l/u)</t>
  </si>
  <si>
    <t>PRECIO UNITARIO ($)</t>
  </si>
  <si>
    <t>ssub</t>
  </si>
  <si>
    <t>SUB TOTAL ($)</t>
  </si>
  <si>
    <t>BOVINOS DE LECHE</t>
  </si>
  <si>
    <t>Overo Colorado</t>
  </si>
  <si>
    <t>Sequia</t>
  </si>
  <si>
    <t>Varias labores (6)</t>
  </si>
  <si>
    <t>Productos veterinarios</t>
  </si>
  <si>
    <t>REPOSICION Y GENETICA (12)</t>
  </si>
  <si>
    <t>Dosis semen</t>
  </si>
  <si>
    <t>Energia</t>
  </si>
  <si>
    <t>mes</t>
  </si>
  <si>
    <t>9. Se incluye vacunacion, desparacitacion y/o areteo, por un periodo de 90 dias.</t>
  </si>
  <si>
    <t>TOTAL</t>
  </si>
  <si>
    <t>Concentrado saco 25 kg</t>
  </si>
  <si>
    <t>Ancud, Pugueñun</t>
  </si>
  <si>
    <t>Fertilizacion (2)</t>
  </si>
  <si>
    <t>Elaboracion de bolos 500 kg c/u</t>
  </si>
  <si>
    <t>8. Se estima un rebaño de 23 vientres</t>
  </si>
  <si>
    <t>Vaca desecho (3 vacas de 500 kg)</t>
  </si>
  <si>
    <t>Ternero/a (venta) 13 terneros de 200 kg.</t>
  </si>
  <si>
    <t>Venta de leche ( lt/plantel)</t>
  </si>
  <si>
    <t>10. Detalle de ingresos :  un sobproducto de la lechería es la producción de carne en base a terneros y vacas de desecho, lo que genera ciertas dificultades para asignar los costos y poder establecer un escenario variable de rendimiento de leche y carne, para establecer los costos mínimos de producción en cada actividad económica.</t>
  </si>
  <si>
    <t>(*): Este valor representa el valor mìnimo de venta del producto</t>
  </si>
  <si>
    <t>RENDIMIENTO (lts/Plantel)</t>
  </si>
  <si>
    <t>ESCENARIOS COSTO UNITARIO  ($/lts)</t>
  </si>
  <si>
    <t>Rendimiento (lts venta/plantel)</t>
  </si>
  <si>
    <t>PRECIO ESPERADO ($/lts)</t>
  </si>
  <si>
    <t>Costo unitario ($/lts 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</si>
</sst>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%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8"/>
      <name val="Calibri"/>
    </font>
    <font>
      <b/>
      <sz val="8"/>
      <color rgb="FFFF0000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9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0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6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2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4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34" xfId="0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20" xfId="0" applyFont="1" applyFill="1" applyBorder="1" applyAlignment="1">
      <alignment vertical="center"/>
    </xf>
    <xf numFmtId="49" fontId="19" fillId="2" borderId="31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32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6" fontId="19" fillId="2" borderId="6" xfId="0" applyNumberFormat="1" applyFont="1" applyFill="1" applyBorder="1" applyAlignment="1">
      <alignment vertical="center"/>
    </xf>
    <xf numFmtId="0" fontId="20" fillId="7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0" fillId="2" borderId="20" xfId="0" applyFont="1" applyFill="1" applyBorder="1" applyAlignment="1">
      <alignment vertical="center"/>
    </xf>
    <xf numFmtId="3" fontId="19" fillId="8" borderId="41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1" applyFont="1" applyAlignment="1">
      <alignment vertical="center"/>
    </xf>
    <xf numFmtId="49" fontId="19" fillId="8" borderId="42" xfId="0" applyNumberFormat="1" applyFont="1" applyFill="1" applyBorder="1" applyAlignment="1">
      <alignment vertical="center"/>
    </xf>
    <xf numFmtId="49" fontId="19" fillId="8" borderId="43" xfId="0" applyNumberFormat="1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49" fontId="19" fillId="2" borderId="48" xfId="0" applyNumberFormat="1" applyFont="1" applyFill="1" applyBorder="1" applyAlignment="1">
      <alignment vertical="center"/>
    </xf>
    <xf numFmtId="166" fontId="19" fillId="2" borderId="49" xfId="0" applyNumberFormat="1" applyFont="1" applyFill="1" applyBorder="1" applyAlignment="1">
      <alignment vertical="center"/>
    </xf>
    <xf numFmtId="9" fontId="12" fillId="2" borderId="50" xfId="0" applyNumberFormat="1" applyFont="1" applyFill="1" applyBorder="1" applyAlignment="1">
      <alignment vertical="center"/>
    </xf>
    <xf numFmtId="49" fontId="19" fillId="8" borderId="51" xfId="0" applyNumberFormat="1" applyFont="1" applyFill="1" applyBorder="1" applyAlignment="1">
      <alignment vertical="center"/>
    </xf>
    <xf numFmtId="166" fontId="19" fillId="8" borderId="52" xfId="0" applyNumberFormat="1" applyFont="1" applyFill="1" applyBorder="1" applyAlignment="1">
      <alignment vertical="center"/>
    </xf>
    <xf numFmtId="9" fontId="19" fillId="8" borderId="53" xfId="0" applyNumberFormat="1" applyFont="1" applyFill="1" applyBorder="1" applyAlignment="1">
      <alignment vertical="center"/>
    </xf>
    <xf numFmtId="165" fontId="22" fillId="2" borderId="20" xfId="0" applyNumberFormat="1" applyFont="1" applyFill="1" applyBorder="1" applyAlignment="1">
      <alignment vertical="center"/>
    </xf>
    <xf numFmtId="3" fontId="19" fillId="8" borderId="55" xfId="0" applyNumberFormat="1" applyFont="1" applyFill="1" applyBorder="1" applyAlignment="1">
      <alignment vertical="center"/>
    </xf>
    <xf numFmtId="49" fontId="19" fillId="8" borderId="54" xfId="0" applyNumberFormat="1" applyFont="1" applyFill="1" applyBorder="1" applyAlignment="1">
      <alignment vertical="center" wrapText="1"/>
    </xf>
    <xf numFmtId="3" fontId="19" fillId="2" borderId="58" xfId="0" applyNumberFormat="1" applyFont="1" applyFill="1" applyBorder="1" applyAlignment="1">
      <alignment vertical="center"/>
    </xf>
    <xf numFmtId="49" fontId="19" fillId="8" borderId="59" xfId="0" applyNumberFormat="1" applyFont="1" applyFill="1" applyBorder="1" applyAlignment="1">
      <alignment vertical="center"/>
    </xf>
    <xf numFmtId="3" fontId="19" fillId="8" borderId="60" xfId="0" applyNumberFormat="1" applyFont="1" applyFill="1" applyBorder="1" applyAlignment="1">
      <alignment vertical="center"/>
    </xf>
    <xf numFmtId="3" fontId="19" fillId="8" borderId="61" xfId="0" applyNumberFormat="1" applyFont="1" applyFill="1" applyBorder="1" applyAlignment="1">
      <alignment vertical="center"/>
    </xf>
    <xf numFmtId="49" fontId="19" fillId="8" borderId="62" xfId="0" applyNumberFormat="1" applyFont="1" applyFill="1" applyBorder="1" applyAlignment="1">
      <alignment vertical="center"/>
    </xf>
    <xf numFmtId="166" fontId="19" fillId="8" borderId="63" xfId="0" applyNumberFormat="1" applyFont="1" applyFill="1" applyBorder="1" applyAlignment="1">
      <alignment vertical="center"/>
    </xf>
    <xf numFmtId="3" fontId="19" fillId="8" borderId="63" xfId="0" applyNumberFormat="1" applyFont="1" applyFill="1" applyBorder="1" applyAlignment="1">
      <alignment vertical="center"/>
    </xf>
    <xf numFmtId="3" fontId="19" fillId="8" borderId="56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49" fontId="18" fillId="9" borderId="34" xfId="0" applyNumberFormat="1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9" borderId="35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2" borderId="1" xfId="1" applyFont="1" applyFill="1" applyBorder="1" applyAlignment="1">
      <alignment vertical="center"/>
    </xf>
    <xf numFmtId="164" fontId="0" fillId="2" borderId="3" xfId="1" applyFont="1" applyFill="1" applyBorder="1" applyAlignment="1">
      <alignment vertical="center"/>
    </xf>
    <xf numFmtId="164" fontId="2" fillId="2" borderId="6" xfId="1" applyFont="1" applyFill="1" applyBorder="1" applyAlignment="1">
      <alignment horizontal="right" vertical="center"/>
    </xf>
    <xf numFmtId="164" fontId="4" fillId="2" borderId="6" xfId="1" applyFont="1" applyFill="1" applyBorder="1" applyAlignment="1">
      <alignment horizontal="right" vertical="center" wrapText="1"/>
    </xf>
    <xf numFmtId="164" fontId="4" fillId="2" borderId="6" xfId="1" applyFont="1" applyFill="1" applyBorder="1" applyAlignment="1">
      <alignment horizontal="right" vertical="center"/>
    </xf>
    <xf numFmtId="164" fontId="4" fillId="2" borderId="6" xfId="1" applyFont="1" applyFill="1" applyBorder="1" applyAlignment="1">
      <alignment vertical="center"/>
    </xf>
    <xf numFmtId="164" fontId="2" fillId="2" borderId="9" xfId="1" applyFont="1" applyFill="1" applyBorder="1" applyAlignment="1">
      <alignment vertical="center"/>
    </xf>
    <xf numFmtId="164" fontId="2" fillId="2" borderId="9" xfId="1" applyFont="1" applyFill="1" applyBorder="1" applyAlignment="1">
      <alignment horizontal="justify" vertical="center" wrapText="1"/>
    </xf>
    <xf numFmtId="164" fontId="2" fillId="2" borderId="12" xfId="1" applyFont="1" applyFill="1" applyBorder="1" applyAlignment="1">
      <alignment vertical="center"/>
    </xf>
    <xf numFmtId="164" fontId="2" fillId="2" borderId="3" xfId="1" applyFont="1" applyFill="1" applyBorder="1" applyAlignment="1">
      <alignment vertical="center"/>
    </xf>
    <xf numFmtId="164" fontId="1" fillId="3" borderId="6" xfId="1" applyFont="1" applyFill="1" applyBorder="1" applyAlignment="1">
      <alignment horizontal="center" vertical="center" wrapText="1"/>
    </xf>
    <xf numFmtId="164" fontId="7" fillId="3" borderId="6" xfId="1" applyFont="1" applyFill="1" applyBorder="1" applyAlignment="1">
      <alignment vertical="center"/>
    </xf>
    <xf numFmtId="164" fontId="2" fillId="2" borderId="2" xfId="1" applyFont="1" applyFill="1" applyBorder="1" applyAlignment="1">
      <alignment vertical="center"/>
    </xf>
    <xf numFmtId="164" fontId="1" fillId="3" borderId="15" xfId="1" applyFont="1" applyFill="1" applyBorder="1" applyAlignment="1">
      <alignment horizontal="center" vertical="center" wrapText="1"/>
    </xf>
    <xf numFmtId="164" fontId="1" fillId="3" borderId="15" xfId="1" applyFont="1" applyFill="1" applyBorder="1" applyAlignment="1">
      <alignment horizontal="center" vertical="center"/>
    </xf>
    <xf numFmtId="164" fontId="2" fillId="2" borderId="15" xfId="1" applyFont="1" applyFill="1" applyBorder="1" applyAlignment="1">
      <alignment vertical="center"/>
    </xf>
    <xf numFmtId="164" fontId="3" fillId="3" borderId="15" xfId="1" applyFont="1" applyFill="1" applyBorder="1" applyAlignment="1">
      <alignment vertical="center"/>
    </xf>
    <xf numFmtId="164" fontId="2" fillId="2" borderId="18" xfId="1" applyFont="1" applyFill="1" applyBorder="1" applyAlignment="1">
      <alignment vertical="center"/>
    </xf>
    <xf numFmtId="164" fontId="1" fillId="3" borderId="13" xfId="1" applyFont="1" applyFill="1" applyBorder="1" applyAlignment="1">
      <alignment horizontal="center" vertical="center" wrapText="1"/>
    </xf>
    <xf numFmtId="164" fontId="1" fillId="3" borderId="13" xfId="1" applyFont="1" applyFill="1" applyBorder="1" applyAlignment="1">
      <alignment horizontal="center" vertical="center"/>
    </xf>
    <xf numFmtId="164" fontId="7" fillId="3" borderId="15" xfId="1" applyFont="1" applyFill="1" applyBorder="1" applyAlignment="1">
      <alignment vertical="center"/>
    </xf>
    <xf numFmtId="164" fontId="8" fillId="2" borderId="6" xfId="1" applyFont="1" applyFill="1" applyBorder="1" applyAlignment="1">
      <alignment horizontal="left" vertical="center" wrapText="1"/>
    </xf>
    <xf numFmtId="164" fontId="9" fillId="3" borderId="15" xfId="1" applyFont="1" applyFill="1" applyBorder="1" applyAlignment="1">
      <alignment vertical="center"/>
    </xf>
    <xf numFmtId="164" fontId="9" fillId="3" borderId="19" xfId="1" applyFont="1" applyFill="1" applyBorder="1" applyAlignment="1">
      <alignment vertical="center"/>
    </xf>
    <xf numFmtId="164" fontId="2" fillId="2" borderId="22" xfId="1" applyFont="1" applyFill="1" applyBorder="1" applyAlignment="1">
      <alignment vertical="center"/>
    </xf>
    <xf numFmtId="164" fontId="1" fillId="5" borderId="24" xfId="1" applyFont="1" applyFill="1" applyBorder="1" applyAlignment="1">
      <alignment vertical="center"/>
    </xf>
    <xf numFmtId="164" fontId="1" fillId="5" borderId="25" xfId="1" applyFont="1" applyFill="1" applyBorder="1" applyAlignment="1">
      <alignment vertical="center"/>
    </xf>
    <xf numFmtId="164" fontId="1" fillId="3" borderId="15" xfId="1" applyFont="1" applyFill="1" applyBorder="1" applyAlignment="1">
      <alignment vertical="center"/>
    </xf>
    <xf numFmtId="164" fontId="1" fillId="3" borderId="27" xfId="1" applyFont="1" applyFill="1" applyBorder="1" applyAlignment="1">
      <alignment vertical="center"/>
    </xf>
    <xf numFmtId="164" fontId="1" fillId="5" borderId="15" xfId="1" applyFont="1" applyFill="1" applyBorder="1" applyAlignment="1">
      <alignment vertical="center"/>
    </xf>
    <xf numFmtId="164" fontId="1" fillId="5" borderId="27" xfId="1" applyFont="1" applyFill="1" applyBorder="1" applyAlignment="1">
      <alignment vertical="center"/>
    </xf>
    <xf numFmtId="164" fontId="10" fillId="5" borderId="29" xfId="1" applyFont="1" applyFill="1" applyBorder="1" applyAlignment="1">
      <alignment vertical="center"/>
    </xf>
    <xf numFmtId="164" fontId="1" fillId="6" borderId="30" xfId="1" applyFont="1" applyFill="1" applyBorder="1" applyAlignment="1">
      <alignment vertical="center"/>
    </xf>
    <xf numFmtId="164" fontId="10" fillId="2" borderId="20" xfId="1" applyFont="1" applyFill="1" applyBorder="1" applyAlignment="1">
      <alignment vertical="center"/>
    </xf>
    <xf numFmtId="164" fontId="1" fillId="2" borderId="20" xfId="1" applyFont="1" applyFill="1" applyBorder="1" applyAlignment="1">
      <alignment vertical="center"/>
    </xf>
    <xf numFmtId="164" fontId="15" fillId="2" borderId="35" xfId="1" applyFont="1" applyFill="1" applyBorder="1" applyAlignment="1">
      <alignment vertical="center"/>
    </xf>
    <xf numFmtId="164" fontId="15" fillId="2" borderId="37" xfId="1" applyFont="1" applyFill="1" applyBorder="1" applyAlignment="1">
      <alignment vertical="center"/>
    </xf>
    <xf numFmtId="164" fontId="15" fillId="2" borderId="20" xfId="1" applyFont="1" applyFill="1" applyBorder="1" applyAlignment="1">
      <alignment vertical="center"/>
    </xf>
    <xf numFmtId="164" fontId="15" fillId="7" borderId="20" xfId="1" applyFont="1" applyFill="1" applyBorder="1" applyAlignment="1">
      <alignment vertical="center"/>
    </xf>
    <xf numFmtId="164" fontId="10" fillId="7" borderId="20" xfId="1" applyFont="1" applyFill="1" applyBorder="1" applyAlignment="1">
      <alignment vertical="center"/>
    </xf>
    <xf numFmtId="164" fontId="10" fillId="7" borderId="20" xfId="1" applyFont="1" applyFill="1" applyBorder="1" applyAlignment="1">
      <alignment horizontal="center" vertical="center"/>
    </xf>
    <xf numFmtId="164" fontId="1" fillId="2" borderId="20" xfId="1" applyFont="1" applyFill="1" applyBorder="1" applyAlignment="1">
      <alignment horizontal="center" vertical="center"/>
    </xf>
    <xf numFmtId="164" fontId="13" fillId="7" borderId="20" xfId="1" applyFont="1" applyFill="1" applyBorder="1" applyAlignment="1">
      <alignment vertical="center"/>
    </xf>
    <xf numFmtId="164" fontId="17" fillId="2" borderId="20" xfId="1" applyFont="1" applyFill="1" applyBorder="1" applyAlignment="1">
      <alignment vertical="center"/>
    </xf>
    <xf numFmtId="49" fontId="17" fillId="8" borderId="64" xfId="0" applyNumberFormat="1" applyFont="1" applyFill="1" applyBorder="1" applyAlignment="1">
      <alignment vertical="center"/>
    </xf>
    <xf numFmtId="164" fontId="17" fillId="8" borderId="65" xfId="1" applyFont="1" applyFill="1" applyBorder="1" applyAlignment="1">
      <alignment vertical="center"/>
    </xf>
    <xf numFmtId="164" fontId="17" fillId="8" borderId="66" xfId="1" applyFont="1" applyFill="1" applyBorder="1" applyAlignment="1">
      <alignment vertical="center"/>
    </xf>
    <xf numFmtId="49" fontId="17" fillId="8" borderId="67" xfId="0" applyNumberFormat="1" applyFont="1" applyFill="1" applyBorder="1" applyAlignment="1">
      <alignment vertical="center"/>
    </xf>
    <xf numFmtId="166" fontId="17" fillId="8" borderId="68" xfId="0" applyNumberFormat="1" applyFont="1" applyFill="1" applyBorder="1" applyAlignment="1">
      <alignment vertical="center"/>
    </xf>
    <xf numFmtId="49" fontId="15" fillId="2" borderId="20" xfId="0" applyNumberFormat="1" applyFont="1" applyFill="1" applyBorder="1" applyAlignment="1">
      <alignment vertical="center"/>
    </xf>
    <xf numFmtId="167" fontId="15" fillId="2" borderId="20" xfId="2" applyNumberFormat="1" applyFont="1" applyFill="1" applyBorder="1" applyAlignment="1">
      <alignment vertical="center"/>
    </xf>
    <xf numFmtId="49" fontId="23" fillId="9" borderId="45" xfId="0" applyNumberFormat="1" applyFont="1" applyFill="1" applyBorder="1" applyAlignment="1">
      <alignment horizontal="center" vertical="center"/>
    </xf>
    <xf numFmtId="49" fontId="23" fillId="9" borderId="46" xfId="0" applyNumberFormat="1" applyFont="1" applyFill="1" applyBorder="1" applyAlignment="1">
      <alignment horizontal="center" vertical="center"/>
    </xf>
    <xf numFmtId="49" fontId="23" fillId="9" borderId="47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9" fillId="2" borderId="38" xfId="0" applyNumberFormat="1" applyFont="1" applyFill="1" applyBorder="1" applyAlignment="1">
      <alignment horizontal="left" vertical="center"/>
    </xf>
    <xf numFmtId="49" fontId="19" fillId="2" borderId="39" xfId="0" applyNumberFormat="1" applyFont="1" applyFill="1" applyBorder="1" applyAlignment="1">
      <alignment horizontal="left" vertical="center"/>
    </xf>
    <xf numFmtId="49" fontId="19" fillId="2" borderId="57" xfId="0" applyNumberFormat="1" applyFont="1" applyFill="1" applyBorder="1" applyAlignment="1">
      <alignment horizontal="left" vertical="center"/>
    </xf>
    <xf numFmtId="49" fontId="19" fillId="2" borderId="38" xfId="0" applyNumberFormat="1" applyFont="1" applyFill="1" applyBorder="1" applyAlignment="1">
      <alignment horizontal="left" vertical="center" wrapText="1"/>
    </xf>
    <xf numFmtId="49" fontId="19" fillId="2" borderId="39" xfId="0" applyNumberFormat="1" applyFont="1" applyFill="1" applyBorder="1" applyAlignment="1">
      <alignment horizontal="left" vertical="center" wrapText="1"/>
    </xf>
    <xf numFmtId="49" fontId="19" fillId="2" borderId="40" xfId="0" applyNumberFormat="1" applyFont="1" applyFill="1" applyBorder="1" applyAlignment="1">
      <alignment horizontal="left" vertical="center" wrapText="1"/>
    </xf>
    <xf numFmtId="49" fontId="18" fillId="9" borderId="45" xfId="0" applyNumberFormat="1" applyFont="1" applyFill="1" applyBorder="1" applyAlignment="1">
      <alignment horizontal="center" vertical="center" wrapText="1"/>
    </xf>
    <xf numFmtId="49" fontId="18" fillId="9" borderId="46" xfId="0" applyNumberFormat="1" applyFont="1" applyFill="1" applyBorder="1" applyAlignment="1">
      <alignment horizontal="center" vertical="center" wrapText="1"/>
    </xf>
    <xf numFmtId="49" fontId="18" fillId="9" borderId="47" xfId="0" applyNumberFormat="1" applyFont="1" applyFill="1" applyBorder="1" applyAlignment="1">
      <alignment horizontal="center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869950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67" zoomScaleNormal="100" workbookViewId="0">
      <selection activeCell="H83" sqref="H83"/>
    </sheetView>
  </sheetViews>
  <sheetFormatPr baseColWidth="10" defaultColWidth="10.85546875" defaultRowHeight="11.25" customHeight="1" x14ac:dyDescent="0.25"/>
  <cols>
    <col min="1" max="1" width="4.42578125" style="43" customWidth="1"/>
    <col min="2" max="2" width="23" style="43" customWidth="1"/>
    <col min="3" max="3" width="19.42578125" style="43" customWidth="1"/>
    <col min="4" max="4" width="13.5703125" style="43" customWidth="1"/>
    <col min="5" max="5" width="14.42578125" style="43" customWidth="1"/>
    <col min="6" max="6" width="13.85546875" style="94" customWidth="1"/>
    <col min="7" max="7" width="12.42578125" style="94" customWidth="1"/>
    <col min="8" max="255" width="10.85546875" style="43" customWidth="1"/>
    <col min="256" max="16384" width="10.85546875" style="44"/>
  </cols>
  <sheetData>
    <row r="1" spans="1:255" ht="15" customHeight="1" x14ac:dyDescent="0.25">
      <c r="A1" s="42"/>
      <c r="B1" s="42"/>
      <c r="C1" s="42"/>
      <c r="D1" s="42"/>
      <c r="E1" s="42"/>
      <c r="F1" s="122"/>
      <c r="G1" s="122"/>
    </row>
    <row r="2" spans="1:255" ht="15" customHeight="1" x14ac:dyDescent="0.25">
      <c r="A2" s="42"/>
      <c r="B2" s="42"/>
      <c r="C2" s="42"/>
      <c r="D2" s="42"/>
      <c r="E2" s="42"/>
      <c r="F2" s="122"/>
      <c r="G2" s="122"/>
    </row>
    <row r="3" spans="1:255" ht="15" customHeight="1" x14ac:dyDescent="0.25">
      <c r="A3" s="42"/>
      <c r="B3" s="42"/>
      <c r="C3" s="42"/>
      <c r="D3" s="42"/>
      <c r="E3" s="42"/>
      <c r="F3" s="122"/>
      <c r="G3" s="122"/>
    </row>
    <row r="4" spans="1:255" ht="15" customHeight="1" x14ac:dyDescent="0.25">
      <c r="A4" s="42"/>
      <c r="B4" s="42"/>
      <c r="C4" s="42"/>
      <c r="D4" s="42"/>
      <c r="E4" s="42"/>
      <c r="F4" s="122"/>
      <c r="G4" s="122"/>
    </row>
    <row r="5" spans="1:255" ht="15" customHeight="1" x14ac:dyDescent="0.25">
      <c r="A5" s="42"/>
      <c r="B5" s="42"/>
      <c r="C5" s="42"/>
      <c r="D5" s="42"/>
      <c r="E5" s="42"/>
      <c r="F5" s="122"/>
      <c r="G5" s="122"/>
    </row>
    <row r="6" spans="1:255" ht="15" customHeight="1" x14ac:dyDescent="0.25">
      <c r="A6" s="42"/>
      <c r="B6" s="42"/>
      <c r="C6" s="42"/>
      <c r="D6" s="42"/>
      <c r="E6" s="42"/>
      <c r="F6" s="122"/>
      <c r="G6" s="122"/>
    </row>
    <row r="7" spans="1:255" ht="15" customHeight="1" x14ac:dyDescent="0.25">
      <c r="A7" s="42"/>
      <c r="B7" s="42"/>
      <c r="C7" s="42"/>
      <c r="D7" s="42"/>
      <c r="E7" s="42"/>
      <c r="F7" s="122"/>
      <c r="G7" s="122"/>
    </row>
    <row r="8" spans="1:255" ht="15" customHeight="1" x14ac:dyDescent="0.25">
      <c r="A8" s="42"/>
      <c r="B8" s="45"/>
      <c r="C8" s="46"/>
      <c r="D8" s="42"/>
      <c r="E8" s="46"/>
      <c r="F8" s="123"/>
      <c r="G8" s="123"/>
    </row>
    <row r="9" spans="1:255" ht="12" customHeight="1" x14ac:dyDescent="0.25">
      <c r="A9" s="47"/>
      <c r="B9" s="1" t="s">
        <v>0</v>
      </c>
      <c r="C9" s="48" t="s">
        <v>77</v>
      </c>
      <c r="D9" s="49"/>
      <c r="E9" s="176" t="s">
        <v>98</v>
      </c>
      <c r="F9" s="177"/>
      <c r="G9" s="124">
        <v>51500</v>
      </c>
    </row>
    <row r="10" spans="1:255" s="93" customFormat="1" ht="17.100000000000001" customHeight="1" x14ac:dyDescent="0.25">
      <c r="A10" s="90"/>
      <c r="B10" s="2" t="s">
        <v>60</v>
      </c>
      <c r="C10" s="52" t="s">
        <v>78</v>
      </c>
      <c r="D10" s="91"/>
      <c r="E10" s="178" t="s">
        <v>1</v>
      </c>
      <c r="F10" s="179"/>
      <c r="G10" s="125" t="s">
        <v>65</v>
      </c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  <c r="IR10" s="92"/>
      <c r="IS10" s="92"/>
      <c r="IT10" s="92"/>
      <c r="IU10" s="92"/>
    </row>
    <row r="11" spans="1:255" ht="18" customHeight="1" x14ac:dyDescent="0.25">
      <c r="A11" s="47"/>
      <c r="B11" s="2" t="s">
        <v>2</v>
      </c>
      <c r="C11" s="51" t="s">
        <v>3</v>
      </c>
      <c r="D11" s="50"/>
      <c r="E11" s="178" t="s">
        <v>101</v>
      </c>
      <c r="F11" s="179"/>
      <c r="G11" s="126">
        <v>250</v>
      </c>
    </row>
    <row r="12" spans="1:255" ht="15" customHeight="1" x14ac:dyDescent="0.25">
      <c r="A12" s="47"/>
      <c r="B12" s="2" t="s">
        <v>4</v>
      </c>
      <c r="C12" s="52" t="s">
        <v>61</v>
      </c>
      <c r="D12" s="50"/>
      <c r="E12" s="53" t="s">
        <v>5</v>
      </c>
      <c r="F12" s="127"/>
      <c r="G12" s="125">
        <f>E86</f>
        <v>16361000</v>
      </c>
    </row>
    <row r="13" spans="1:255" ht="15" customHeight="1" x14ac:dyDescent="0.25">
      <c r="A13" s="47"/>
      <c r="B13" s="2" t="s">
        <v>6</v>
      </c>
      <c r="C13" s="51" t="s">
        <v>62</v>
      </c>
      <c r="D13" s="50"/>
      <c r="E13" s="178" t="s">
        <v>7</v>
      </c>
      <c r="F13" s="179"/>
      <c r="G13" s="126" t="s">
        <v>8</v>
      </c>
    </row>
    <row r="14" spans="1:255" ht="18.600000000000001" customHeight="1" x14ac:dyDescent="0.25">
      <c r="A14" s="47"/>
      <c r="B14" s="2" t="s">
        <v>9</v>
      </c>
      <c r="C14" s="52" t="s">
        <v>89</v>
      </c>
      <c r="D14" s="50"/>
      <c r="E14" s="178" t="s">
        <v>10</v>
      </c>
      <c r="F14" s="179"/>
      <c r="G14" s="126" t="s">
        <v>65</v>
      </c>
    </row>
    <row r="15" spans="1:255" ht="20.45" customHeight="1" x14ac:dyDescent="0.25">
      <c r="A15" s="47"/>
      <c r="B15" s="2" t="s">
        <v>11</v>
      </c>
      <c r="C15" s="55">
        <v>44197</v>
      </c>
      <c r="D15" s="50"/>
      <c r="E15" s="180" t="s">
        <v>12</v>
      </c>
      <c r="F15" s="181"/>
      <c r="G15" s="125" t="s">
        <v>79</v>
      </c>
    </row>
    <row r="16" spans="1:255" ht="12" customHeight="1" x14ac:dyDescent="0.25">
      <c r="A16" s="42"/>
      <c r="B16" s="58"/>
      <c r="C16" s="59"/>
      <c r="D16" s="6"/>
      <c r="E16" s="60"/>
      <c r="F16" s="128"/>
      <c r="G16" s="129"/>
    </row>
    <row r="17" spans="1:10" ht="12" customHeight="1" x14ac:dyDescent="0.25">
      <c r="A17" s="61"/>
      <c r="B17" s="182" t="s">
        <v>13</v>
      </c>
      <c r="C17" s="183"/>
      <c r="D17" s="183"/>
      <c r="E17" s="183"/>
      <c r="F17" s="183"/>
      <c r="G17" s="183"/>
    </row>
    <row r="18" spans="1:10" ht="12" customHeight="1" x14ac:dyDescent="0.25">
      <c r="A18" s="42"/>
      <c r="B18" s="62"/>
      <c r="C18" s="63"/>
      <c r="D18" s="63"/>
      <c r="E18" s="63"/>
      <c r="F18" s="130"/>
      <c r="G18" s="130"/>
    </row>
    <row r="19" spans="1:10" ht="12" customHeight="1" x14ac:dyDescent="0.25">
      <c r="A19" s="47"/>
      <c r="B19" s="4" t="s">
        <v>14</v>
      </c>
      <c r="C19" s="5"/>
      <c r="D19" s="6"/>
      <c r="E19" s="6"/>
      <c r="F19" s="131"/>
      <c r="G19" s="131"/>
    </row>
    <row r="20" spans="1:10" ht="24" customHeight="1" x14ac:dyDescent="0.25">
      <c r="A20" s="61"/>
      <c r="B20" s="7" t="s">
        <v>15</v>
      </c>
      <c r="C20" s="7" t="s">
        <v>16</v>
      </c>
      <c r="D20" s="7" t="s">
        <v>17</v>
      </c>
      <c r="E20" s="7" t="s">
        <v>18</v>
      </c>
      <c r="F20" s="132" t="s">
        <v>19</v>
      </c>
      <c r="G20" s="132" t="s">
        <v>20</v>
      </c>
    </row>
    <row r="21" spans="1:10" ht="12.75" customHeight="1" x14ac:dyDescent="0.25">
      <c r="A21" s="61"/>
      <c r="B21" s="65" t="s">
        <v>80</v>
      </c>
      <c r="C21" s="3" t="s">
        <v>21</v>
      </c>
      <c r="D21" s="66">
        <v>365</v>
      </c>
      <c r="E21" s="65" t="s">
        <v>65</v>
      </c>
      <c r="F21" s="125">
        <v>12658</v>
      </c>
      <c r="G21" s="125">
        <f>(D21*F21)</f>
        <v>4620170</v>
      </c>
      <c r="I21" s="94"/>
      <c r="J21" s="94"/>
    </row>
    <row r="22" spans="1:10" ht="12.75" customHeight="1" x14ac:dyDescent="0.25">
      <c r="A22" s="61"/>
      <c r="B22" s="8" t="s">
        <v>22</v>
      </c>
      <c r="C22" s="9"/>
      <c r="D22" s="9"/>
      <c r="E22" s="9"/>
      <c r="F22" s="133"/>
      <c r="G22" s="133">
        <f>SUM(G21:G21)</f>
        <v>4620170</v>
      </c>
    </row>
    <row r="23" spans="1:10" ht="12" customHeight="1" x14ac:dyDescent="0.25">
      <c r="A23" s="42"/>
      <c r="B23" s="62"/>
      <c r="C23" s="64"/>
      <c r="D23" s="64"/>
      <c r="E23" s="64"/>
      <c r="F23" s="130"/>
      <c r="G23" s="130"/>
    </row>
    <row r="24" spans="1:10" ht="12" customHeight="1" x14ac:dyDescent="0.25">
      <c r="A24" s="47"/>
      <c r="B24" s="10" t="s">
        <v>23</v>
      </c>
      <c r="C24" s="11"/>
      <c r="D24" s="12"/>
      <c r="E24" s="12"/>
      <c r="F24" s="134"/>
      <c r="G24" s="134"/>
    </row>
    <row r="25" spans="1:10" ht="24" customHeight="1" x14ac:dyDescent="0.25">
      <c r="A25" s="47"/>
      <c r="B25" s="13" t="s">
        <v>15</v>
      </c>
      <c r="C25" s="14" t="s">
        <v>16</v>
      </c>
      <c r="D25" s="14" t="s">
        <v>17</v>
      </c>
      <c r="E25" s="13" t="s">
        <v>18</v>
      </c>
      <c r="F25" s="135" t="s">
        <v>19</v>
      </c>
      <c r="G25" s="136" t="s">
        <v>20</v>
      </c>
    </row>
    <row r="26" spans="1:10" ht="12" customHeight="1" x14ac:dyDescent="0.25">
      <c r="A26" s="47"/>
      <c r="B26" s="15" t="s">
        <v>63</v>
      </c>
      <c r="C26" s="16" t="s">
        <v>58</v>
      </c>
      <c r="D26" s="16">
        <v>40</v>
      </c>
      <c r="E26" s="16" t="s">
        <v>69</v>
      </c>
      <c r="F26" s="137">
        <v>8000</v>
      </c>
      <c r="G26" s="137">
        <f>+D26*F26</f>
        <v>320000</v>
      </c>
    </row>
    <row r="27" spans="1:10" ht="12" customHeight="1" x14ac:dyDescent="0.25">
      <c r="A27" s="47"/>
      <c r="B27" s="17" t="s">
        <v>24</v>
      </c>
      <c r="C27" s="18"/>
      <c r="D27" s="18"/>
      <c r="E27" s="18"/>
      <c r="F27" s="138"/>
      <c r="G27" s="138">
        <f>+G26</f>
        <v>320000</v>
      </c>
    </row>
    <row r="28" spans="1:10" ht="12" customHeight="1" x14ac:dyDescent="0.25">
      <c r="A28" s="42"/>
      <c r="B28" s="67"/>
      <c r="C28" s="68"/>
      <c r="D28" s="68"/>
      <c r="E28" s="68"/>
      <c r="F28" s="139"/>
      <c r="G28" s="139"/>
    </row>
    <row r="29" spans="1:10" ht="12" customHeight="1" x14ac:dyDescent="0.25">
      <c r="A29" s="47"/>
      <c r="B29" s="10" t="s">
        <v>25</v>
      </c>
      <c r="C29" s="11"/>
      <c r="D29" s="12"/>
      <c r="E29" s="12"/>
      <c r="F29" s="134"/>
      <c r="G29" s="134"/>
    </row>
    <row r="30" spans="1:10" ht="24" customHeight="1" x14ac:dyDescent="0.25">
      <c r="A30" s="47"/>
      <c r="B30" s="19" t="s">
        <v>15</v>
      </c>
      <c r="C30" s="19" t="s">
        <v>16</v>
      </c>
      <c r="D30" s="19" t="s">
        <v>17</v>
      </c>
      <c r="E30" s="19" t="s">
        <v>18</v>
      </c>
      <c r="F30" s="140" t="s">
        <v>19</v>
      </c>
      <c r="G30" s="141" t="s">
        <v>20</v>
      </c>
    </row>
    <row r="31" spans="1:10" ht="12.75" customHeight="1" x14ac:dyDescent="0.25">
      <c r="A31" s="61"/>
      <c r="B31" s="65" t="s">
        <v>64</v>
      </c>
      <c r="C31" s="3" t="s">
        <v>26</v>
      </c>
      <c r="D31" s="66">
        <v>30</v>
      </c>
      <c r="E31" s="52" t="s">
        <v>65</v>
      </c>
      <c r="F31" s="125">
        <v>20000</v>
      </c>
      <c r="G31" s="125">
        <f t="shared" ref="G31" si="0">(D31*F31)</f>
        <v>600000</v>
      </c>
    </row>
    <row r="32" spans="1:10" ht="12.75" customHeight="1" x14ac:dyDescent="0.25">
      <c r="A32" s="47"/>
      <c r="B32" s="21" t="s">
        <v>27</v>
      </c>
      <c r="C32" s="22"/>
      <c r="D32" s="22"/>
      <c r="E32" s="22"/>
      <c r="F32" s="142"/>
      <c r="G32" s="142">
        <f>SUM(G31:G31)</f>
        <v>600000</v>
      </c>
    </row>
    <row r="33" spans="1:11" ht="12" customHeight="1" x14ac:dyDescent="0.25">
      <c r="A33" s="42"/>
      <c r="B33" s="67"/>
      <c r="C33" s="68"/>
      <c r="D33" s="68"/>
      <c r="E33" s="68"/>
      <c r="F33" s="139"/>
      <c r="G33" s="139"/>
    </row>
    <row r="34" spans="1:11" ht="12" customHeight="1" x14ac:dyDescent="0.25">
      <c r="A34" s="47"/>
      <c r="B34" s="10" t="s">
        <v>28</v>
      </c>
      <c r="C34" s="11"/>
      <c r="D34" s="12"/>
      <c r="E34" s="12"/>
      <c r="F34" s="134"/>
      <c r="G34" s="134"/>
    </row>
    <row r="35" spans="1:11" ht="24" customHeight="1" x14ac:dyDescent="0.25">
      <c r="A35" s="47"/>
      <c r="B35" s="20" t="s">
        <v>29</v>
      </c>
      <c r="C35" s="20" t="s">
        <v>30</v>
      </c>
      <c r="D35" s="20" t="s">
        <v>31</v>
      </c>
      <c r="E35" s="20" t="s">
        <v>18</v>
      </c>
      <c r="F35" s="140" t="s">
        <v>19</v>
      </c>
      <c r="G35" s="140" t="s">
        <v>20</v>
      </c>
      <c r="K35" s="69"/>
    </row>
    <row r="36" spans="1:11" ht="12.75" customHeight="1" x14ac:dyDescent="0.25">
      <c r="A36" s="61"/>
      <c r="B36" s="23" t="s">
        <v>66</v>
      </c>
      <c r="C36" s="24"/>
      <c r="D36" s="24"/>
      <c r="E36" s="24"/>
      <c r="F36" s="143"/>
      <c r="G36" s="143"/>
      <c r="K36" s="69"/>
    </row>
    <row r="37" spans="1:11" ht="12.75" customHeight="1" x14ac:dyDescent="0.25">
      <c r="A37" s="61"/>
      <c r="B37" s="53" t="s">
        <v>81</v>
      </c>
      <c r="C37" s="70" t="s">
        <v>85</v>
      </c>
      <c r="D37" s="71">
        <v>12</v>
      </c>
      <c r="E37" s="70" t="s">
        <v>65</v>
      </c>
      <c r="F37" s="127">
        <v>34250</v>
      </c>
      <c r="G37" s="127">
        <f>(D37*F37)</f>
        <v>411000</v>
      </c>
    </row>
    <row r="38" spans="1:11" ht="12.75" customHeight="1" x14ac:dyDescent="0.25">
      <c r="A38" s="61"/>
      <c r="B38" s="73" t="s">
        <v>68</v>
      </c>
      <c r="C38" s="70"/>
      <c r="D38" s="71"/>
      <c r="E38" s="70"/>
      <c r="F38" s="127"/>
      <c r="G38" s="127"/>
    </row>
    <row r="39" spans="1:11" ht="12.75" customHeight="1" x14ac:dyDescent="0.25">
      <c r="A39" s="61"/>
      <c r="B39" s="56" t="s">
        <v>88</v>
      </c>
      <c r="C39" s="74" t="s">
        <v>70</v>
      </c>
      <c r="D39" s="54">
        <v>480</v>
      </c>
      <c r="E39" s="74" t="s">
        <v>65</v>
      </c>
      <c r="F39" s="127">
        <v>5960</v>
      </c>
      <c r="G39" s="127">
        <f>(D39*F39)</f>
        <v>2860800</v>
      </c>
    </row>
    <row r="40" spans="1:11" ht="12.75" customHeight="1" x14ac:dyDescent="0.25">
      <c r="A40" s="61"/>
      <c r="B40" s="56" t="s">
        <v>91</v>
      </c>
      <c r="C40" s="74" t="s">
        <v>32</v>
      </c>
      <c r="D40" s="57">
        <v>20000</v>
      </c>
      <c r="E40" s="74" t="s">
        <v>69</v>
      </c>
      <c r="F40" s="127">
        <v>27</v>
      </c>
      <c r="G40" s="127">
        <f>(D40*F40)</f>
        <v>540000</v>
      </c>
    </row>
    <row r="41" spans="1:11" ht="12.75" customHeight="1" x14ac:dyDescent="0.25">
      <c r="A41" s="61"/>
      <c r="B41" s="73" t="s">
        <v>82</v>
      </c>
      <c r="C41" s="70" t="s">
        <v>83</v>
      </c>
      <c r="D41" s="71">
        <v>18</v>
      </c>
      <c r="E41" s="70" t="s">
        <v>65</v>
      </c>
      <c r="F41" s="127">
        <v>15000</v>
      </c>
      <c r="G41" s="127">
        <f>(D41*F41)</f>
        <v>270000</v>
      </c>
    </row>
    <row r="42" spans="1:11" ht="12.75" customHeight="1" x14ac:dyDescent="0.25">
      <c r="A42" s="61"/>
      <c r="B42" s="73" t="s">
        <v>28</v>
      </c>
      <c r="C42" s="74"/>
      <c r="D42" s="54"/>
      <c r="E42" s="74"/>
      <c r="F42" s="127"/>
      <c r="G42" s="127"/>
    </row>
    <row r="43" spans="1:11" ht="12.75" customHeight="1" x14ac:dyDescent="0.25">
      <c r="A43" s="61"/>
      <c r="B43" s="56" t="s">
        <v>90</v>
      </c>
      <c r="C43" s="70" t="s">
        <v>70</v>
      </c>
      <c r="D43" s="71">
        <v>100</v>
      </c>
      <c r="E43" s="70" t="s">
        <v>67</v>
      </c>
      <c r="F43" s="127">
        <v>11300</v>
      </c>
      <c r="G43" s="127">
        <f>(D43*F43)</f>
        <v>1130000</v>
      </c>
    </row>
    <row r="44" spans="1:11" ht="12.75" customHeight="1" x14ac:dyDescent="0.25">
      <c r="A44" s="61"/>
      <c r="B44" s="53" t="s">
        <v>84</v>
      </c>
      <c r="C44" s="70" t="s">
        <v>85</v>
      </c>
      <c r="D44" s="71">
        <v>12</v>
      </c>
      <c r="E44" s="70" t="s">
        <v>65</v>
      </c>
      <c r="F44" s="127">
        <v>24000</v>
      </c>
      <c r="G44" s="127">
        <f>(D44*F44)</f>
        <v>288000</v>
      </c>
    </row>
    <row r="45" spans="1:11" ht="13.5" customHeight="1" x14ac:dyDescent="0.25">
      <c r="A45" s="47"/>
      <c r="B45" s="25" t="s">
        <v>33</v>
      </c>
      <c r="C45" s="26"/>
      <c r="D45" s="26"/>
      <c r="E45" s="26"/>
      <c r="F45" s="144"/>
      <c r="G45" s="144">
        <f>SUM(G36:G44)</f>
        <v>5499800</v>
      </c>
    </row>
    <row r="46" spans="1:11" ht="12" customHeight="1" x14ac:dyDescent="0.25">
      <c r="A46" s="42"/>
      <c r="B46" s="67"/>
      <c r="C46" s="68"/>
      <c r="D46" s="68"/>
      <c r="E46" s="75"/>
      <c r="F46" s="139"/>
      <c r="G46" s="139"/>
    </row>
    <row r="47" spans="1:11" ht="12" customHeight="1" x14ac:dyDescent="0.25">
      <c r="A47" s="47"/>
      <c r="B47" s="10" t="s">
        <v>34</v>
      </c>
      <c r="C47" s="11"/>
      <c r="D47" s="12"/>
      <c r="E47" s="12"/>
      <c r="F47" s="134"/>
      <c r="G47" s="134"/>
    </row>
    <row r="48" spans="1:11" ht="24" customHeight="1" x14ac:dyDescent="0.25">
      <c r="A48" s="47"/>
      <c r="B48" s="19" t="s">
        <v>35</v>
      </c>
      <c r="C48" s="20" t="s">
        <v>30</v>
      </c>
      <c r="D48" s="20" t="s">
        <v>31</v>
      </c>
      <c r="E48" s="19" t="s">
        <v>18</v>
      </c>
      <c r="F48" s="140" t="s">
        <v>19</v>
      </c>
      <c r="G48" s="141" t="s">
        <v>20</v>
      </c>
    </row>
    <row r="49" spans="1:7" ht="12.75" customHeight="1" x14ac:dyDescent="0.25">
      <c r="A49" s="61"/>
      <c r="B49" s="65"/>
      <c r="C49" s="70"/>
      <c r="D49" s="72"/>
      <c r="E49" s="3"/>
      <c r="F49" s="127"/>
      <c r="G49" s="127">
        <f>(D49*F49)</f>
        <v>0</v>
      </c>
    </row>
    <row r="50" spans="1:7" ht="13.5" customHeight="1" x14ac:dyDescent="0.25">
      <c r="A50" s="47"/>
      <c r="B50" s="21" t="s">
        <v>59</v>
      </c>
      <c r="C50" s="27"/>
      <c r="D50" s="27"/>
      <c r="E50" s="27"/>
      <c r="F50" s="145"/>
      <c r="G50" s="145">
        <f>+G49</f>
        <v>0</v>
      </c>
    </row>
    <row r="51" spans="1:7" ht="12" customHeight="1" x14ac:dyDescent="0.25">
      <c r="A51" s="42"/>
      <c r="B51" s="76"/>
      <c r="C51" s="76"/>
      <c r="D51" s="76"/>
      <c r="E51" s="76"/>
      <c r="F51" s="146"/>
      <c r="G51" s="146"/>
    </row>
    <row r="52" spans="1:7" ht="12" customHeight="1" x14ac:dyDescent="0.25">
      <c r="A52" s="77"/>
      <c r="B52" s="32" t="s">
        <v>36</v>
      </c>
      <c r="C52" s="33"/>
      <c r="D52" s="33"/>
      <c r="E52" s="33"/>
      <c r="F52" s="147"/>
      <c r="G52" s="148">
        <f>G22+G32+G45+G50+G27</f>
        <v>11039970</v>
      </c>
    </row>
    <row r="53" spans="1:7" ht="12" customHeight="1" x14ac:dyDescent="0.25">
      <c r="A53" s="77"/>
      <c r="B53" s="34" t="s">
        <v>37</v>
      </c>
      <c r="C53" s="29"/>
      <c r="D53" s="29"/>
      <c r="E53" s="29"/>
      <c r="F53" s="149"/>
      <c r="G53" s="150">
        <f>G52*0.05</f>
        <v>551998.5</v>
      </c>
    </row>
    <row r="54" spans="1:7" ht="12" customHeight="1" x14ac:dyDescent="0.25">
      <c r="A54" s="77"/>
      <c r="B54" s="35" t="s">
        <v>38</v>
      </c>
      <c r="C54" s="28"/>
      <c r="D54" s="28"/>
      <c r="E54" s="28"/>
      <c r="F54" s="151"/>
      <c r="G54" s="152">
        <f>G53+G52</f>
        <v>11591968.5</v>
      </c>
    </row>
    <row r="55" spans="1:7" ht="12" customHeight="1" x14ac:dyDescent="0.25">
      <c r="A55" s="77"/>
      <c r="B55" s="34" t="s">
        <v>39</v>
      </c>
      <c r="C55" s="29"/>
      <c r="D55" s="29"/>
      <c r="E55" s="29"/>
      <c r="F55" s="149"/>
      <c r="G55" s="150">
        <f>E86</f>
        <v>16361000</v>
      </c>
    </row>
    <row r="56" spans="1:7" ht="12" customHeight="1" x14ac:dyDescent="0.25">
      <c r="A56" s="77"/>
      <c r="B56" s="36" t="s">
        <v>40</v>
      </c>
      <c r="C56" s="37"/>
      <c r="D56" s="37"/>
      <c r="E56" s="37"/>
      <c r="F56" s="153"/>
      <c r="G56" s="154">
        <f>G55-G54</f>
        <v>4769031.5</v>
      </c>
    </row>
    <row r="57" spans="1:7" ht="12" customHeight="1" x14ac:dyDescent="0.25">
      <c r="A57" s="77"/>
      <c r="B57" s="30" t="s">
        <v>41</v>
      </c>
      <c r="C57" s="31"/>
      <c r="D57" s="31"/>
      <c r="E57" s="31"/>
      <c r="F57" s="155"/>
      <c r="G57" s="156"/>
    </row>
    <row r="58" spans="1:7" ht="12.75" customHeight="1" thickBot="1" x14ac:dyDescent="0.3">
      <c r="A58" s="77"/>
      <c r="B58" s="38"/>
      <c r="C58" s="31"/>
      <c r="D58" s="31"/>
      <c r="E58" s="31"/>
      <c r="F58" s="155"/>
      <c r="G58" s="156"/>
    </row>
    <row r="59" spans="1:7" ht="12" customHeight="1" x14ac:dyDescent="0.25">
      <c r="A59" s="77"/>
      <c r="B59" s="41" t="s">
        <v>42</v>
      </c>
      <c r="C59" s="78"/>
      <c r="D59" s="78"/>
      <c r="E59" s="78"/>
      <c r="F59" s="157"/>
      <c r="G59" s="156"/>
    </row>
    <row r="60" spans="1:7" ht="12" customHeight="1" x14ac:dyDescent="0.25">
      <c r="A60" s="77"/>
      <c r="B60" s="79" t="s">
        <v>43</v>
      </c>
      <c r="C60" s="40"/>
      <c r="D60" s="40"/>
      <c r="E60" s="40"/>
      <c r="F60" s="158"/>
      <c r="G60" s="156"/>
    </row>
    <row r="61" spans="1:7" ht="12" customHeight="1" x14ac:dyDescent="0.25">
      <c r="A61" s="77"/>
      <c r="B61" s="79" t="s">
        <v>44</v>
      </c>
      <c r="C61" s="40"/>
      <c r="D61" s="40"/>
      <c r="E61" s="40"/>
      <c r="F61" s="158"/>
      <c r="G61" s="156"/>
    </row>
    <row r="62" spans="1:7" ht="12" customHeight="1" x14ac:dyDescent="0.25">
      <c r="A62" s="77"/>
      <c r="B62" s="79" t="s">
        <v>45</v>
      </c>
      <c r="C62" s="40"/>
      <c r="D62" s="40"/>
      <c r="E62" s="40"/>
      <c r="F62" s="158"/>
      <c r="G62" s="156"/>
    </row>
    <row r="63" spans="1:7" ht="12" customHeight="1" x14ac:dyDescent="0.25">
      <c r="A63" s="77"/>
      <c r="B63" s="79" t="s">
        <v>46</v>
      </c>
      <c r="C63" s="40"/>
      <c r="D63" s="40"/>
      <c r="E63" s="40"/>
      <c r="F63" s="158"/>
      <c r="G63" s="156"/>
    </row>
    <row r="64" spans="1:7" ht="12" customHeight="1" x14ac:dyDescent="0.25">
      <c r="A64" s="77"/>
      <c r="B64" s="79" t="s">
        <v>47</v>
      </c>
      <c r="C64" s="40"/>
      <c r="D64" s="40"/>
      <c r="E64" s="40"/>
      <c r="F64" s="158"/>
      <c r="G64" s="156"/>
    </row>
    <row r="65" spans="1:7" ht="12" customHeight="1" x14ac:dyDescent="0.25">
      <c r="A65" s="77"/>
      <c r="B65" s="79" t="s">
        <v>48</v>
      </c>
      <c r="C65" s="40"/>
      <c r="D65" s="40"/>
      <c r="E65" s="40"/>
      <c r="F65" s="158"/>
      <c r="G65" s="156"/>
    </row>
    <row r="66" spans="1:7" ht="12" customHeight="1" x14ac:dyDescent="0.25">
      <c r="A66" s="77"/>
      <c r="B66" s="79" t="s">
        <v>71</v>
      </c>
      <c r="C66" s="40"/>
      <c r="D66" s="40"/>
      <c r="E66" s="40"/>
      <c r="F66" s="158"/>
      <c r="G66" s="156"/>
    </row>
    <row r="67" spans="1:7" ht="12" customHeight="1" x14ac:dyDescent="0.25">
      <c r="A67" s="77"/>
      <c r="B67" s="79" t="s">
        <v>92</v>
      </c>
      <c r="C67" s="40"/>
      <c r="D67" s="40"/>
      <c r="E67" s="40"/>
      <c r="F67" s="158"/>
      <c r="G67" s="156"/>
    </row>
    <row r="68" spans="1:7" ht="12" customHeight="1" x14ac:dyDescent="0.25">
      <c r="A68" s="77"/>
      <c r="B68" s="79" t="s">
        <v>86</v>
      </c>
      <c r="C68" s="40"/>
      <c r="D68" s="40"/>
      <c r="E68" s="40"/>
      <c r="F68" s="158"/>
      <c r="G68" s="156"/>
    </row>
    <row r="69" spans="1:7" ht="33" customHeight="1" thickBot="1" x14ac:dyDescent="0.3">
      <c r="A69" s="77"/>
      <c r="B69" s="187" t="s">
        <v>96</v>
      </c>
      <c r="C69" s="188"/>
      <c r="D69" s="188"/>
      <c r="E69" s="188"/>
      <c r="F69" s="189"/>
      <c r="G69" s="156"/>
    </row>
    <row r="70" spans="1:7" ht="12.75" customHeight="1" thickBot="1" x14ac:dyDescent="0.3">
      <c r="A70" s="77"/>
      <c r="B70" s="40"/>
      <c r="C70" s="40"/>
      <c r="D70" s="40"/>
      <c r="E70" s="40"/>
      <c r="F70" s="159"/>
      <c r="G70" s="156"/>
    </row>
    <row r="71" spans="1:7" ht="15" customHeight="1" thickBot="1" x14ac:dyDescent="0.3">
      <c r="A71" s="77"/>
      <c r="B71" s="190" t="s">
        <v>49</v>
      </c>
      <c r="C71" s="191"/>
      <c r="D71" s="192"/>
      <c r="E71" s="80"/>
      <c r="F71" s="160"/>
      <c r="G71" s="156"/>
    </row>
    <row r="72" spans="1:7" ht="12" customHeight="1" x14ac:dyDescent="0.25">
      <c r="A72" s="77"/>
      <c r="B72" s="95" t="s">
        <v>35</v>
      </c>
      <c r="C72" s="96" t="s">
        <v>50</v>
      </c>
      <c r="D72" s="97" t="s">
        <v>51</v>
      </c>
      <c r="E72" s="80"/>
      <c r="F72" s="160"/>
      <c r="G72" s="156"/>
    </row>
    <row r="73" spans="1:7" ht="12" customHeight="1" x14ac:dyDescent="0.25">
      <c r="A73" s="77"/>
      <c r="B73" s="81" t="s">
        <v>52</v>
      </c>
      <c r="C73" s="82">
        <f>+G22</f>
        <v>4620170</v>
      </c>
      <c r="D73" s="83">
        <f>(C73/C79)</f>
        <v>0.39856647298515346</v>
      </c>
      <c r="E73" s="80"/>
      <c r="F73" s="160"/>
      <c r="G73" s="156"/>
    </row>
    <row r="74" spans="1:7" ht="12" customHeight="1" x14ac:dyDescent="0.25">
      <c r="A74" s="77"/>
      <c r="B74" s="81" t="s">
        <v>53</v>
      </c>
      <c r="C74" s="84">
        <f>+G26</f>
        <v>320000</v>
      </c>
      <c r="D74" s="83">
        <f>C74/C79</f>
        <v>2.7605320011005897E-2</v>
      </c>
      <c r="E74" s="80"/>
      <c r="F74" s="160"/>
      <c r="G74" s="156"/>
    </row>
    <row r="75" spans="1:7" ht="12" customHeight="1" x14ac:dyDescent="0.25">
      <c r="A75" s="77"/>
      <c r="B75" s="81" t="s">
        <v>54</v>
      </c>
      <c r="C75" s="82">
        <f>+G32</f>
        <v>600000</v>
      </c>
      <c r="D75" s="83">
        <f>(C75/C79)</f>
        <v>5.1759975020636055E-2</v>
      </c>
      <c r="E75" s="80"/>
      <c r="F75" s="160"/>
      <c r="G75" s="156"/>
    </row>
    <row r="76" spans="1:7" ht="12" customHeight="1" x14ac:dyDescent="0.25">
      <c r="A76" s="77"/>
      <c r="B76" s="81" t="s">
        <v>29</v>
      </c>
      <c r="C76" s="82">
        <f>+G45</f>
        <v>5499800</v>
      </c>
      <c r="D76" s="83">
        <f>(C76/C79)</f>
        <v>0.47444918436415695</v>
      </c>
      <c r="E76" s="80"/>
      <c r="F76" s="160"/>
      <c r="G76" s="156"/>
    </row>
    <row r="77" spans="1:7" ht="12" customHeight="1" x14ac:dyDescent="0.25">
      <c r="A77" s="77"/>
      <c r="B77" s="81" t="s">
        <v>55</v>
      </c>
      <c r="C77" s="85">
        <f>+G50</f>
        <v>0</v>
      </c>
      <c r="D77" s="83">
        <f>(C77/C79)</f>
        <v>0</v>
      </c>
      <c r="E77" s="86"/>
      <c r="F77" s="161"/>
      <c r="G77" s="156"/>
    </row>
    <row r="78" spans="1:7" ht="12" customHeight="1" thickBot="1" x14ac:dyDescent="0.3">
      <c r="A78" s="77"/>
      <c r="B78" s="98" t="s">
        <v>56</v>
      </c>
      <c r="C78" s="99">
        <f>+G53</f>
        <v>551998.5</v>
      </c>
      <c r="D78" s="100">
        <f>(C78/C79)</f>
        <v>4.7619047619047616E-2</v>
      </c>
      <c r="E78" s="86"/>
      <c r="F78" s="161"/>
      <c r="G78" s="156"/>
    </row>
    <row r="79" spans="1:7" ht="12.75" customHeight="1" thickBot="1" x14ac:dyDescent="0.3">
      <c r="A79" s="77"/>
      <c r="B79" s="101" t="s">
        <v>57</v>
      </c>
      <c r="C79" s="102">
        <f>SUM(C73:C78)</f>
        <v>11591968.5</v>
      </c>
      <c r="D79" s="103">
        <f>SUM(D73:D78)</f>
        <v>1</v>
      </c>
      <c r="E79" s="86"/>
      <c r="F79" s="161"/>
      <c r="G79" s="156"/>
    </row>
    <row r="80" spans="1:7" ht="12" customHeight="1" x14ac:dyDescent="0.25">
      <c r="A80" s="77"/>
      <c r="B80" s="87"/>
      <c r="C80" s="104">
        <f>+C79-G54</f>
        <v>0</v>
      </c>
      <c r="D80" s="88"/>
      <c r="E80" s="88"/>
      <c r="F80" s="155"/>
      <c r="G80" s="156"/>
    </row>
    <row r="81" spans="1:255" ht="12.75" customHeight="1" thickBot="1" x14ac:dyDescent="0.3">
      <c r="A81" s="77"/>
      <c r="B81" s="39"/>
      <c r="C81" s="88"/>
      <c r="D81" s="88"/>
      <c r="E81" s="88"/>
      <c r="F81" s="155"/>
      <c r="G81" s="156"/>
    </row>
    <row r="82" spans="1:255" s="121" customFormat="1" ht="12" customHeight="1" thickBot="1" x14ac:dyDescent="0.3">
      <c r="A82" s="115"/>
      <c r="B82" s="116" t="s">
        <v>72</v>
      </c>
      <c r="C82" s="117" t="s">
        <v>73</v>
      </c>
      <c r="D82" s="118" t="s">
        <v>74</v>
      </c>
      <c r="E82" s="119" t="s">
        <v>76</v>
      </c>
      <c r="F82" s="162" t="s">
        <v>75</v>
      </c>
      <c r="G82" s="163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  <c r="ED82" s="120"/>
      <c r="EE82" s="120"/>
      <c r="EF82" s="120"/>
      <c r="EG82" s="120"/>
      <c r="EH82" s="120"/>
      <c r="EI82" s="120"/>
      <c r="EJ82" s="120"/>
      <c r="EK82" s="120"/>
      <c r="EL82" s="120"/>
      <c r="EM82" s="120"/>
      <c r="EN82" s="120"/>
      <c r="EO82" s="120"/>
      <c r="EP82" s="120"/>
      <c r="EQ82" s="120"/>
      <c r="ER82" s="120"/>
      <c r="ES82" s="120"/>
      <c r="ET82" s="120"/>
      <c r="EU82" s="120"/>
      <c r="EV82" s="120"/>
      <c r="EW82" s="120"/>
      <c r="EX82" s="120"/>
      <c r="EY82" s="120"/>
      <c r="EZ82" s="120"/>
      <c r="FA82" s="120"/>
      <c r="FB82" s="120"/>
      <c r="FC82" s="120"/>
      <c r="FD82" s="120"/>
      <c r="FE82" s="120"/>
      <c r="FF82" s="120"/>
      <c r="FG82" s="120"/>
      <c r="FH82" s="120"/>
      <c r="FI82" s="120"/>
      <c r="FJ82" s="120"/>
      <c r="FK82" s="120"/>
      <c r="FL82" s="120"/>
      <c r="FM82" s="120"/>
      <c r="FN82" s="120"/>
      <c r="FO82" s="120"/>
      <c r="FP82" s="120"/>
      <c r="FQ82" s="120"/>
      <c r="FR82" s="120"/>
      <c r="FS82" s="120"/>
      <c r="FT82" s="120"/>
      <c r="FU82" s="120"/>
      <c r="FV82" s="120"/>
      <c r="FW82" s="120"/>
      <c r="FX82" s="120"/>
      <c r="FY82" s="120"/>
      <c r="FZ82" s="120"/>
      <c r="GA82" s="120"/>
      <c r="GB82" s="120"/>
      <c r="GC82" s="120"/>
      <c r="GD82" s="120"/>
      <c r="GE82" s="120"/>
      <c r="GF82" s="120"/>
      <c r="GG82" s="120"/>
      <c r="GH82" s="120"/>
      <c r="GI82" s="120"/>
      <c r="GJ82" s="120"/>
      <c r="GK82" s="120"/>
      <c r="GL82" s="120"/>
      <c r="GM82" s="120"/>
      <c r="GN82" s="120"/>
      <c r="GO82" s="120"/>
      <c r="GP82" s="120"/>
      <c r="GQ82" s="120"/>
      <c r="GR82" s="120"/>
      <c r="GS82" s="120"/>
      <c r="GT82" s="120"/>
      <c r="GU82" s="120"/>
      <c r="GV82" s="120"/>
      <c r="GW82" s="120"/>
      <c r="GX82" s="120"/>
      <c r="GY82" s="120"/>
      <c r="GZ82" s="120"/>
      <c r="HA82" s="120"/>
      <c r="HB82" s="120"/>
      <c r="HC82" s="120"/>
      <c r="HD82" s="120"/>
      <c r="HE82" s="120"/>
      <c r="HF82" s="120"/>
      <c r="HG82" s="120"/>
      <c r="HH82" s="120"/>
      <c r="HI82" s="120"/>
      <c r="HJ82" s="120"/>
      <c r="HK82" s="120"/>
      <c r="HL82" s="120"/>
      <c r="HM82" s="120"/>
      <c r="HN82" s="120"/>
      <c r="HO82" s="120"/>
      <c r="HP82" s="120"/>
      <c r="HQ82" s="120"/>
      <c r="HR82" s="120"/>
      <c r="HS82" s="120"/>
      <c r="HT82" s="120"/>
      <c r="HU82" s="120"/>
      <c r="HV82" s="120"/>
      <c r="HW82" s="120"/>
      <c r="HX82" s="120"/>
      <c r="HY82" s="120"/>
      <c r="HZ82" s="120"/>
      <c r="IA82" s="120"/>
      <c r="IB82" s="120"/>
      <c r="IC82" s="120"/>
      <c r="ID82" s="120"/>
      <c r="IE82" s="120"/>
      <c r="IF82" s="120"/>
      <c r="IG82" s="120"/>
      <c r="IH82" s="120"/>
      <c r="II82" s="120"/>
      <c r="IJ82" s="120"/>
      <c r="IK82" s="120"/>
      <c r="IL82" s="120"/>
      <c r="IM82" s="120"/>
      <c r="IN82" s="120"/>
      <c r="IO82" s="120"/>
      <c r="IP82" s="120"/>
      <c r="IQ82" s="120"/>
      <c r="IR82" s="120"/>
      <c r="IS82" s="120"/>
      <c r="IT82" s="120"/>
      <c r="IU82" s="120"/>
    </row>
    <row r="83" spans="1:255" ht="12" customHeight="1" x14ac:dyDescent="0.25">
      <c r="A83" s="77"/>
      <c r="B83" s="108" t="s">
        <v>95</v>
      </c>
      <c r="C83" s="109">
        <v>51500</v>
      </c>
      <c r="D83" s="109">
        <v>250</v>
      </c>
      <c r="E83" s="110">
        <f>+C83*D83</f>
        <v>12875000</v>
      </c>
      <c r="F83" s="164"/>
      <c r="G83" s="165"/>
    </row>
    <row r="84" spans="1:255" ht="20.45" customHeight="1" x14ac:dyDescent="0.25">
      <c r="A84" s="77"/>
      <c r="B84" s="106" t="s">
        <v>94</v>
      </c>
      <c r="C84" s="89">
        <v>2600</v>
      </c>
      <c r="D84" s="89">
        <v>1110</v>
      </c>
      <c r="E84" s="105">
        <f>+C84*D84</f>
        <v>2886000</v>
      </c>
      <c r="F84" s="164"/>
      <c r="G84" s="165"/>
    </row>
    <row r="85" spans="1:255" ht="12.75" customHeight="1" thickBot="1" x14ac:dyDescent="0.3">
      <c r="A85" s="77"/>
      <c r="B85" s="111" t="s">
        <v>93</v>
      </c>
      <c r="C85" s="112">
        <v>1000</v>
      </c>
      <c r="D85" s="113">
        <v>600</v>
      </c>
      <c r="E85" s="114">
        <f t="shared" ref="E85" si="1">+C85*D85</f>
        <v>600000</v>
      </c>
      <c r="F85" s="164"/>
      <c r="G85" s="165"/>
    </row>
    <row r="86" spans="1:255" ht="15.6" customHeight="1" thickBot="1" x14ac:dyDescent="0.3">
      <c r="A86" s="77"/>
      <c r="B86" s="184" t="s">
        <v>87</v>
      </c>
      <c r="C86" s="185"/>
      <c r="D86" s="186"/>
      <c r="E86" s="107">
        <f>SUM(E83:E85)</f>
        <v>16361000</v>
      </c>
      <c r="F86" s="159"/>
      <c r="G86" s="159"/>
    </row>
    <row r="87" spans="1:255" ht="11.25" customHeight="1" thickBot="1" x14ac:dyDescent="0.3"/>
    <row r="88" spans="1:255" ht="11.25" customHeight="1" thickBot="1" x14ac:dyDescent="0.3">
      <c r="B88" s="173" t="s">
        <v>99</v>
      </c>
      <c r="C88" s="174"/>
      <c r="D88" s="174"/>
      <c r="E88" s="175"/>
    </row>
    <row r="89" spans="1:255" ht="11.25" customHeight="1" x14ac:dyDescent="0.25">
      <c r="B89" s="166" t="s">
        <v>100</v>
      </c>
      <c r="C89" s="167">
        <v>51500</v>
      </c>
      <c r="D89" s="167">
        <v>56000</v>
      </c>
      <c r="E89" s="168">
        <v>58000</v>
      </c>
    </row>
    <row r="90" spans="1:255" ht="11.25" customHeight="1" thickBot="1" x14ac:dyDescent="0.3">
      <c r="B90" s="169" t="s">
        <v>102</v>
      </c>
      <c r="C90" s="170">
        <f>G54/C89</f>
        <v>225.08676699029127</v>
      </c>
      <c r="D90" s="170">
        <f>G54/D89</f>
        <v>206.9994375</v>
      </c>
      <c r="E90" s="170">
        <f>G54/E89</f>
        <v>199.86152586206896</v>
      </c>
    </row>
    <row r="91" spans="1:255" ht="11.25" customHeight="1" x14ac:dyDescent="0.25">
      <c r="B91" s="171" t="s">
        <v>97</v>
      </c>
      <c r="C91" s="40"/>
      <c r="D91" s="40"/>
      <c r="E91" s="172"/>
    </row>
  </sheetData>
  <mergeCells count="11">
    <mergeCell ref="B88:E88"/>
    <mergeCell ref="E9:F9"/>
    <mergeCell ref="E14:F14"/>
    <mergeCell ref="E15:F15"/>
    <mergeCell ref="B17:G17"/>
    <mergeCell ref="B86:D86"/>
    <mergeCell ref="E13:F13"/>
    <mergeCell ref="E11:F11"/>
    <mergeCell ref="E10:F10"/>
    <mergeCell ref="B69:F69"/>
    <mergeCell ref="B71:D71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 NIVEL MEDIO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2021-04-05T14:48:04Z</dcterms:modified>
</cp:coreProperties>
</file>