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FT temporada 2021 2022\Regiòn de Aysen\Agencia de Àrea Ibañez\"/>
    </mc:Choice>
  </mc:AlternateContent>
  <bookViews>
    <workbookView xWindow="-105" yWindow="-105" windowWidth="19425" windowHeight="10425"/>
  </bookViews>
  <sheets>
    <sheet name="Capri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22" i="1"/>
  <c r="G21" i="1"/>
  <c r="G45" i="1" l="1"/>
  <c r="G46" i="1" s="1"/>
  <c r="G12" i="1" l="1"/>
  <c r="G51" i="1" l="1"/>
  <c r="G40" i="1"/>
  <c r="G38" i="1" l="1"/>
  <c r="G41" i="1" s="1"/>
  <c r="C68" i="1" l="1"/>
  <c r="C66" i="1"/>
  <c r="C69" i="1"/>
  <c r="G23" i="1"/>
  <c r="C65" i="1" s="1"/>
  <c r="G33" i="1" l="1"/>
  <c r="C67" i="1" s="1"/>
  <c r="G48" i="1" l="1"/>
  <c r="G49" i="1" s="1"/>
  <c r="G50" i="1" l="1"/>
  <c r="G52" i="1" s="1"/>
  <c r="C70" i="1"/>
  <c r="C71" i="1" s="1"/>
  <c r="C76" i="1" l="1"/>
  <c r="D76" i="1"/>
  <c r="E76" i="1"/>
  <c r="D68" i="1"/>
  <c r="D67" i="1"/>
  <c r="D69" i="1"/>
  <c r="D70" i="1"/>
  <c r="D65" i="1"/>
  <c r="D71" i="1" l="1"/>
</calcChain>
</file>

<file path=xl/sharedStrings.xml><?xml version="1.0" encoding="utf-8"?>
<sst xmlns="http://schemas.openxmlformats.org/spreadsheetml/2006/main" count="113" uniqueCount="89">
  <si>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</si>
  <si>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</si>
  <si>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</si>
  <si>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</si>
  <si>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</si>
  <si>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</si>
  <si>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</si>
  <si>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</si>
  <si>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</si>
  <si>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</si>
  <si>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</si>
  <si>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</si>
  <si>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</si>
  <si>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</si>
  <si>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</si>
  <si>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</si>
  <si>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</si>
  <si>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</si>
  <si>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</si>
  <si>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</si>
  <si>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</si>
  <si>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</si>
  <si>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</si>
  <si>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</si>
  <si>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</si>
  <si>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</si>
  <si>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</si>
  <si>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</si>
  <si>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</si>
  <si>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</si>
  <si>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</si>
  <si>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</si>
  <si>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</si>
  <si>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</si>
  <si>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</si>
  <si>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</si>
  <si>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</si>
  <si>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</si>
  <si>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</si>
  <si>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</si>
  <si>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</si>
  <si>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</si>
  <si>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</si>
  <si>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</si>
  <si>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</si>
  <si>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</si>
  <si>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</si>
  <si>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</si>
  <si>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</si>
  <si>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 Aysén</t>
  </si>
  <si>
    <t>no hay</t>
  </si>
  <si>
    <t>RAZA</t>
  </si>
  <si>
    <t>RENDIMIENTO (kg/rebaño)</t>
  </si>
  <si>
    <t>Feria</t>
  </si>
  <si>
    <t>FERTILIZANTES</t>
  </si>
  <si>
    <t>mezcla13/17/9/s7</t>
  </si>
  <si>
    <t>Kg</t>
  </si>
  <si>
    <t>FARMACOS</t>
  </si>
  <si>
    <t>Medicamentos veterinarios</t>
  </si>
  <si>
    <t>CB</t>
  </si>
  <si>
    <t>sep-oct</t>
  </si>
  <si>
    <t>CRIOLLA</t>
  </si>
  <si>
    <t>CAPRINOS</t>
  </si>
  <si>
    <t>Enero</t>
  </si>
  <si>
    <t>Octubre</t>
  </si>
  <si>
    <t>COSTOS DIRECTOS DE PRODUCCIÓN POR 100 VIENTRES (INCLUYE IVA)</t>
  </si>
  <si>
    <t>ESCENARIOS COSTO UNITARIO  ($/Kg)</t>
  </si>
  <si>
    <t>Rendimiento (Kg/Rebaño)</t>
  </si>
  <si>
    <t>Costo unitario ($/Kg) (*)</t>
  </si>
  <si>
    <t>PRECIO ESPERADO ($/Kg)</t>
  </si>
  <si>
    <t>Compra de fardos</t>
  </si>
  <si>
    <t>Abril</t>
  </si>
  <si>
    <t>N° mts</t>
  </si>
  <si>
    <t>Mantención de cercos y trabajos prediales</t>
  </si>
  <si>
    <t>JH</t>
  </si>
  <si>
    <t>Anual</t>
  </si>
  <si>
    <t>Forrajeo invernal</t>
  </si>
  <si>
    <t>Julio-Octubre</t>
  </si>
  <si>
    <t>Fertilizacion de pradera</t>
  </si>
  <si>
    <t>Septiembre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</si>
  <si>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</si>
  <si>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</si>
  <si>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Ibañez</t>
  </si>
  <si>
    <t>Rio Ibañez</t>
  </si>
  <si>
    <t>Cantidad</t>
  </si>
  <si>
    <t>$/100 vientres</t>
  </si>
  <si>
    <t>COSTO TOTAL.</t>
  </si>
  <si>
    <t>N° JM</t>
  </si>
  <si>
    <t>Jornadas/Maquinaria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</si>
</sst>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49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14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49" fontId="4" fillId="3" borderId="19" xfId="0" applyNumberFormat="1" applyFont="1" applyFill="1" applyBorder="1" applyAlignment="1">
      <alignment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vertical="center"/>
    </xf>
    <xf numFmtId="3" fontId="4" fillId="3" borderId="19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right" vertical="center" wrapText="1"/>
    </xf>
    <xf numFmtId="166" fontId="1" fillId="2" borderId="6" xfId="0" applyNumberFormat="1" applyFont="1" applyFill="1" applyBorder="1" applyAlignment="1"/>
    <xf numFmtId="1" fontId="6" fillId="0" borderId="56" xfId="0" applyNumberFormat="1" applyFont="1" applyFill="1" applyBorder="1" applyAlignment="1">
      <alignment horizontal="left" vertical="center"/>
    </xf>
    <xf numFmtId="1" fontId="6" fillId="0" borderId="56" xfId="0" applyNumberFormat="1" applyFont="1" applyFill="1" applyBorder="1" applyAlignment="1">
      <alignment horizontal="left" vertical="center" wrapText="1"/>
    </xf>
    <xf numFmtId="1" fontId="6" fillId="0" borderId="56" xfId="0" applyNumberFormat="1" applyFont="1" applyFill="1" applyBorder="1" applyAlignment="1">
      <alignment horizontal="right" vertical="center"/>
    </xf>
    <xf numFmtId="1" fontId="6" fillId="0" borderId="56" xfId="0" applyNumberFormat="1" applyFont="1" applyFill="1" applyBorder="1" applyAlignment="1">
      <alignment horizontal="right" vertical="center" wrapText="1"/>
    </xf>
    <xf numFmtId="3" fontId="1" fillId="2" borderId="22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1" fillId="2" borderId="6" xfId="0" applyNumberFormat="1" applyFont="1" applyFill="1" applyBorder="1" applyAlignment="1">
      <alignment horizontal="center" wrapText="1"/>
    </xf>
    <xf numFmtId="49" fontId="1" fillId="2" borderId="58" xfId="0" applyNumberFormat="1" applyFont="1" applyFill="1" applyBorder="1" applyAlignment="1">
      <alignment wrapText="1"/>
    </xf>
    <xf numFmtId="49" fontId="1" fillId="2" borderId="58" xfId="0" applyNumberFormat="1" applyFont="1" applyFill="1" applyBorder="1" applyAlignment="1">
      <alignment horizontal="center" wrapText="1"/>
    </xf>
    <xf numFmtId="0" fontId="1" fillId="2" borderId="58" xfId="0" applyNumberFormat="1" applyFont="1" applyFill="1" applyBorder="1" applyAlignment="1">
      <alignment horizontal="center" wrapText="1"/>
    </xf>
    <xf numFmtId="49" fontId="1" fillId="2" borderId="58" xfId="0" applyNumberFormat="1" applyFont="1" applyFill="1" applyBorder="1" applyAlignment="1">
      <alignment horizontal="right" wrapText="1"/>
    </xf>
    <xf numFmtId="3" fontId="1" fillId="2" borderId="58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/>
    <xf numFmtId="0" fontId="7" fillId="0" borderId="0" xfId="0" applyNumberFormat="1" applyFont="1" applyAlignment="1"/>
    <xf numFmtId="0" fontId="7" fillId="0" borderId="0" xfId="0" applyFont="1" applyAlignment="1"/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49" fontId="8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7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8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/>
    <xf numFmtId="49" fontId="8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8" fillId="3" borderId="13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Border="1" applyAlignment="1"/>
    <xf numFmtId="0" fontId="7" fillId="2" borderId="24" xfId="0" applyFont="1" applyFill="1" applyBorder="1" applyAlignment="1"/>
    <xf numFmtId="0" fontId="2" fillId="2" borderId="18" xfId="0" applyFont="1" applyFill="1" applyBorder="1" applyAlignment="1">
      <alignment horizontal="center"/>
    </xf>
    <xf numFmtId="49" fontId="8" fillId="3" borderId="57" xfId="0" applyNumberFormat="1" applyFont="1" applyFill="1" applyBorder="1" applyAlignment="1">
      <alignment horizontal="center" vertical="center"/>
    </xf>
    <xf numFmtId="49" fontId="8" fillId="3" borderId="57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8" fillId="5" borderId="26" xfId="0" applyNumberFormat="1" applyFont="1" applyFill="1" applyBorder="1" applyAlignment="1">
      <alignment vertical="center"/>
    </xf>
    <xf numFmtId="0" fontId="8" fillId="5" borderId="27" xfId="0" applyFont="1" applyFill="1" applyBorder="1" applyAlignment="1">
      <alignment vertical="center"/>
    </xf>
    <xf numFmtId="164" fontId="8" fillId="5" borderId="28" xfId="0" applyNumberFormat="1" applyFont="1" applyFill="1" applyBorder="1" applyAlignment="1">
      <alignment vertical="center"/>
    </xf>
    <xf numFmtId="49" fontId="8" fillId="3" borderId="29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164" fontId="8" fillId="3" borderId="30" xfId="0" applyNumberFormat="1" applyFont="1" applyFill="1" applyBorder="1" applyAlignment="1">
      <alignment vertical="center"/>
    </xf>
    <xf numFmtId="49" fontId="8" fillId="5" borderId="29" xfId="0" applyNumberFormat="1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164" fontId="8" fillId="5" borderId="30" xfId="0" applyNumberFormat="1" applyFont="1" applyFill="1" applyBorder="1" applyAlignment="1">
      <alignment vertical="center"/>
    </xf>
    <xf numFmtId="49" fontId="8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4" fontId="8" fillId="6" borderId="33" xfId="0" applyNumberFormat="1" applyFont="1" applyFill="1" applyBorder="1" applyAlignment="1">
      <alignment vertical="center"/>
    </xf>
    <xf numFmtId="49" fontId="7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164" fontId="8" fillId="2" borderId="22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4" fillId="2" borderId="22" xfId="0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7" borderId="22" xfId="0" applyFont="1" applyFill="1" applyBorder="1" applyAlignment="1"/>
    <xf numFmtId="49" fontId="12" fillId="8" borderId="34" xfId="0" applyNumberFormat="1" applyFont="1" applyFill="1" applyBorder="1" applyAlignment="1">
      <alignment vertical="center"/>
    </xf>
    <xf numFmtId="49" fontId="12" fillId="8" borderId="23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165" fontId="12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49" fontId="12" fillId="8" borderId="38" xfId="0" applyNumberFormat="1" applyFont="1" applyFill="1" applyBorder="1" applyAlignment="1">
      <alignment vertical="center"/>
    </xf>
    <xf numFmtId="165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7" fillId="2" borderId="20" xfId="0" applyFont="1" applyFill="1" applyBorder="1" applyAlignment="1"/>
    <xf numFmtId="0" fontId="10" fillId="9" borderId="21" xfId="0" applyFont="1" applyFill="1" applyBorder="1" applyAlignment="1">
      <alignment vertical="center"/>
    </xf>
    <xf numFmtId="49" fontId="15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0" fontId="12" fillId="7" borderId="22" xfId="0" applyFont="1" applyFill="1" applyBorder="1" applyAlignment="1">
      <alignment vertical="center"/>
    </xf>
    <xf numFmtId="164" fontId="16" fillId="2" borderId="22" xfId="0" applyNumberFormat="1" applyFont="1" applyFill="1" applyBorder="1" applyAlignment="1">
      <alignment vertical="center"/>
    </xf>
    <xf numFmtId="165" fontId="12" fillId="8" borderId="40" xfId="0" applyNumberFormat="1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5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9" fillId="3" borderId="6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295275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7"/>
  <sheetViews>
    <sheetView showGridLines="0" tabSelected="1" topLeftCell="A55" workbookViewId="0">
      <selection activeCell="G28" sqref="G28"/>
    </sheetView>
  </sheetViews>
  <sheetFormatPr baseColWidth="10" defaultColWidth="10.85546875" defaultRowHeight="11.25" customHeight="1" x14ac:dyDescent="0.3"/>
  <cols>
    <col min="1" max="1" width="4.42578125" style="43" customWidth="1"/>
    <col min="2" max="2" width="25" style="43" customWidth="1"/>
    <col min="3" max="3" width="19.42578125" style="43" customWidth="1"/>
    <col min="4" max="4" width="9.42578125" style="43" customWidth="1"/>
    <col min="5" max="5" width="14.42578125" style="43" customWidth="1"/>
    <col min="6" max="6" width="11" style="43" customWidth="1"/>
    <col min="7" max="7" width="12.42578125" style="43" customWidth="1"/>
    <col min="8" max="255" width="10.85546875" style="43" customWidth="1"/>
    <col min="256" max="16384" width="10.85546875" style="44"/>
  </cols>
  <sheetData>
    <row r="1" spans="1:7" ht="15" customHeight="1" x14ac:dyDescent="0.3">
      <c r="A1" s="42"/>
      <c r="B1" s="42"/>
      <c r="C1" s="42"/>
      <c r="D1" s="42"/>
      <c r="E1" s="42"/>
      <c r="F1" s="42"/>
      <c r="G1" s="42"/>
    </row>
    <row r="2" spans="1:7" ht="15" customHeight="1" x14ac:dyDescent="0.3">
      <c r="A2" s="42"/>
      <c r="B2" s="42"/>
      <c r="C2" s="42"/>
      <c r="D2" s="42"/>
      <c r="E2" s="42"/>
      <c r="F2" s="42"/>
      <c r="G2" s="42"/>
    </row>
    <row r="3" spans="1:7" ht="15" customHeight="1" x14ac:dyDescent="0.3">
      <c r="A3" s="42"/>
      <c r="B3" s="42"/>
      <c r="C3" s="42"/>
      <c r="D3" s="42"/>
      <c r="E3" s="42"/>
      <c r="F3" s="42"/>
      <c r="G3" s="42"/>
    </row>
    <row r="4" spans="1:7" ht="15" customHeight="1" x14ac:dyDescent="0.3">
      <c r="A4" s="42"/>
      <c r="B4" s="42"/>
      <c r="C4" s="42"/>
      <c r="D4" s="42"/>
      <c r="E4" s="42"/>
      <c r="F4" s="42"/>
      <c r="G4" s="42"/>
    </row>
    <row r="5" spans="1:7" ht="15" customHeight="1" x14ac:dyDescent="0.3">
      <c r="A5" s="42"/>
      <c r="B5" s="42"/>
      <c r="C5" s="42"/>
      <c r="D5" s="42"/>
      <c r="E5" s="42"/>
      <c r="F5" s="42"/>
      <c r="G5" s="42"/>
    </row>
    <row r="6" spans="1:7" ht="15" customHeight="1" x14ac:dyDescent="0.3">
      <c r="A6" s="42"/>
      <c r="B6" s="42"/>
      <c r="C6" s="42"/>
      <c r="D6" s="42"/>
      <c r="E6" s="42"/>
      <c r="F6" s="42"/>
      <c r="G6" s="42"/>
    </row>
    <row r="7" spans="1:7" ht="15" customHeight="1" x14ac:dyDescent="0.3">
      <c r="A7" s="42"/>
      <c r="B7" s="42"/>
      <c r="C7" s="42"/>
      <c r="D7" s="42"/>
      <c r="E7" s="42"/>
      <c r="F7" s="42"/>
      <c r="G7" s="42"/>
    </row>
    <row r="8" spans="1:7" ht="15" customHeight="1" x14ac:dyDescent="0.3">
      <c r="A8" s="42"/>
      <c r="B8" s="45"/>
      <c r="C8" s="46"/>
      <c r="D8" s="42"/>
      <c r="E8" s="46"/>
      <c r="F8" s="46"/>
      <c r="G8" s="46"/>
    </row>
    <row r="9" spans="1:7" ht="12" customHeight="1" x14ac:dyDescent="0.3">
      <c r="A9" s="47"/>
      <c r="B9" s="48" t="s">
        <v>0</v>
      </c>
      <c r="C9" s="49" t="s">
        <v>62</v>
      </c>
      <c r="D9" s="2"/>
      <c r="E9" s="143" t="s">
        <v>52</v>
      </c>
      <c r="F9" s="144"/>
      <c r="G9" s="50">
        <v>730</v>
      </c>
    </row>
    <row r="10" spans="1:7" ht="38.25" customHeight="1" x14ac:dyDescent="0.3">
      <c r="A10" s="47"/>
      <c r="B10" s="1" t="s">
        <v>51</v>
      </c>
      <c r="C10" s="26" t="s">
        <v>61</v>
      </c>
      <c r="D10" s="2"/>
      <c r="E10" s="141" t="s">
        <v>1</v>
      </c>
      <c r="F10" s="142"/>
      <c r="G10" s="3" t="s">
        <v>63</v>
      </c>
    </row>
    <row r="11" spans="1:7" ht="18" customHeight="1" x14ac:dyDescent="0.3">
      <c r="A11" s="47"/>
      <c r="B11" s="1" t="s">
        <v>2</v>
      </c>
      <c r="C11" s="3" t="s">
        <v>3</v>
      </c>
      <c r="D11" s="2"/>
      <c r="E11" s="141" t="s">
        <v>69</v>
      </c>
      <c r="F11" s="142"/>
      <c r="G11" s="27">
        <v>3300</v>
      </c>
    </row>
    <row r="12" spans="1:7" ht="11.25" customHeight="1" x14ac:dyDescent="0.3">
      <c r="A12" s="47"/>
      <c r="B12" s="1" t="s">
        <v>4</v>
      </c>
      <c r="C12" s="4" t="s">
        <v>49</v>
      </c>
      <c r="D12" s="2"/>
      <c r="E12" s="34" t="s">
        <v>5</v>
      </c>
      <c r="F12" s="35"/>
      <c r="G12" s="5">
        <f>(G9*G11)</f>
        <v>2409000</v>
      </c>
    </row>
    <row r="13" spans="1:7" ht="11.25" customHeight="1" x14ac:dyDescent="0.3">
      <c r="A13" s="47"/>
      <c r="B13" s="1" t="s">
        <v>6</v>
      </c>
      <c r="C13" s="3" t="s">
        <v>82</v>
      </c>
      <c r="D13" s="2"/>
      <c r="E13" s="141" t="s">
        <v>7</v>
      </c>
      <c r="F13" s="142"/>
      <c r="G13" s="3" t="s">
        <v>53</v>
      </c>
    </row>
    <row r="14" spans="1:7" ht="13.5" customHeight="1" x14ac:dyDescent="0.3">
      <c r="A14" s="47"/>
      <c r="B14" s="1" t="s">
        <v>8</v>
      </c>
      <c r="C14" s="3" t="s">
        <v>83</v>
      </c>
      <c r="D14" s="2"/>
      <c r="E14" s="141" t="s">
        <v>9</v>
      </c>
      <c r="F14" s="142"/>
      <c r="G14" s="3" t="s">
        <v>64</v>
      </c>
    </row>
    <row r="15" spans="1:7" ht="25.5" customHeight="1" x14ac:dyDescent="0.3">
      <c r="A15" s="47"/>
      <c r="B15" s="1" t="s">
        <v>10</v>
      </c>
      <c r="C15" s="6">
        <v>44265</v>
      </c>
      <c r="D15" s="2"/>
      <c r="E15" s="145" t="s">
        <v>11</v>
      </c>
      <c r="F15" s="146"/>
      <c r="G15" s="4" t="s">
        <v>50</v>
      </c>
    </row>
    <row r="16" spans="1:7" ht="12" customHeight="1" x14ac:dyDescent="0.3">
      <c r="A16" s="42"/>
      <c r="B16" s="51"/>
      <c r="C16" s="52"/>
      <c r="D16" s="53"/>
      <c r="E16" s="54"/>
      <c r="F16" s="54"/>
      <c r="G16" s="55"/>
    </row>
    <row r="17" spans="1:7" ht="12" customHeight="1" x14ac:dyDescent="0.3">
      <c r="A17" s="56"/>
      <c r="B17" s="147" t="s">
        <v>65</v>
      </c>
      <c r="C17" s="148"/>
      <c r="D17" s="148"/>
      <c r="E17" s="148"/>
      <c r="F17" s="148"/>
      <c r="G17" s="148"/>
    </row>
    <row r="18" spans="1:7" ht="12" customHeight="1" x14ac:dyDescent="0.3">
      <c r="A18" s="42"/>
      <c r="B18" s="57"/>
      <c r="C18" s="58"/>
      <c r="D18" s="58"/>
      <c r="E18" s="58"/>
      <c r="F18" s="59"/>
      <c r="G18" s="59"/>
    </row>
    <row r="19" spans="1:7" ht="12" customHeight="1" x14ac:dyDescent="0.3">
      <c r="A19" s="47"/>
      <c r="B19" s="60" t="s">
        <v>12</v>
      </c>
      <c r="C19" s="61"/>
      <c r="D19" s="62"/>
      <c r="E19" s="62"/>
      <c r="F19" s="62"/>
      <c r="G19" s="62"/>
    </row>
    <row r="20" spans="1:7" ht="24" customHeight="1" x14ac:dyDescent="0.3">
      <c r="A20" s="56"/>
      <c r="B20" s="63" t="s">
        <v>13</v>
      </c>
      <c r="C20" s="63" t="s">
        <v>14</v>
      </c>
      <c r="D20" s="63" t="s">
        <v>72</v>
      </c>
      <c r="E20" s="63" t="s">
        <v>16</v>
      </c>
      <c r="F20" s="63" t="s">
        <v>17</v>
      </c>
      <c r="G20" s="63" t="s">
        <v>18</v>
      </c>
    </row>
    <row r="21" spans="1:7" ht="12.75" customHeight="1" x14ac:dyDescent="0.3">
      <c r="A21" s="56"/>
      <c r="B21" s="33" t="s">
        <v>73</v>
      </c>
      <c r="C21" s="7" t="s">
        <v>74</v>
      </c>
      <c r="D21" s="36">
        <v>20</v>
      </c>
      <c r="E21" s="7" t="s">
        <v>75</v>
      </c>
      <c r="F21" s="5">
        <v>20000</v>
      </c>
      <c r="G21" s="5">
        <f>(D21*F21)</f>
        <v>400000</v>
      </c>
    </row>
    <row r="22" spans="1:7" ht="12.75" customHeight="1" x14ac:dyDescent="0.3">
      <c r="A22" s="56"/>
      <c r="B22" s="33" t="s">
        <v>76</v>
      </c>
      <c r="C22" s="7" t="s">
        <v>74</v>
      </c>
      <c r="D22" s="36">
        <v>15</v>
      </c>
      <c r="E22" s="7" t="s">
        <v>77</v>
      </c>
      <c r="F22" s="5">
        <v>20000</v>
      </c>
      <c r="G22" s="5">
        <f>(D22*F22)</f>
        <v>300000</v>
      </c>
    </row>
    <row r="23" spans="1:7" ht="12.75" customHeight="1" x14ac:dyDescent="0.3">
      <c r="A23" s="56"/>
      <c r="B23" s="9" t="s">
        <v>19</v>
      </c>
      <c r="C23" s="10"/>
      <c r="D23" s="10"/>
      <c r="E23" s="10"/>
      <c r="F23" s="11"/>
      <c r="G23" s="12">
        <f>SUM(G21:G22)</f>
        <v>700000</v>
      </c>
    </row>
    <row r="24" spans="1:7" ht="12" customHeight="1" x14ac:dyDescent="0.3">
      <c r="A24" s="42"/>
      <c r="B24" s="57"/>
      <c r="C24" s="59"/>
      <c r="D24" s="59"/>
      <c r="E24" s="59"/>
      <c r="F24" s="64"/>
      <c r="G24" s="64"/>
    </row>
    <row r="25" spans="1:7" ht="12" customHeight="1" x14ac:dyDescent="0.3">
      <c r="A25" s="47"/>
      <c r="B25" s="65" t="s">
        <v>20</v>
      </c>
      <c r="C25" s="66"/>
      <c r="D25" s="67"/>
      <c r="E25" s="67"/>
      <c r="F25" s="68"/>
      <c r="G25" s="68"/>
    </row>
    <row r="26" spans="1:7" ht="24" customHeight="1" x14ac:dyDescent="0.3">
      <c r="A26" s="47"/>
      <c r="B26" s="69" t="s">
        <v>13</v>
      </c>
      <c r="C26" s="70" t="s">
        <v>14</v>
      </c>
      <c r="D26" s="70" t="s">
        <v>15</v>
      </c>
      <c r="E26" s="69" t="s">
        <v>16</v>
      </c>
      <c r="F26" s="70" t="s">
        <v>17</v>
      </c>
      <c r="G26" s="69" t="s">
        <v>18</v>
      </c>
    </row>
    <row r="27" spans="1:7" ht="12" customHeight="1" x14ac:dyDescent="0.3">
      <c r="A27" s="47"/>
      <c r="B27" s="71"/>
      <c r="C27" s="72"/>
      <c r="D27" s="72"/>
      <c r="E27" s="72"/>
      <c r="F27" s="73"/>
      <c r="G27" s="73"/>
    </row>
    <row r="28" spans="1:7" ht="12" customHeight="1" x14ac:dyDescent="0.3">
      <c r="A28" s="47"/>
      <c r="B28" s="17" t="s">
        <v>21</v>
      </c>
      <c r="C28" s="18"/>
      <c r="D28" s="18"/>
      <c r="E28" s="18"/>
      <c r="F28" s="19"/>
      <c r="G28" s="20"/>
    </row>
    <row r="29" spans="1:7" ht="12" customHeight="1" x14ac:dyDescent="0.3">
      <c r="A29" s="42"/>
      <c r="B29" s="74"/>
      <c r="C29" s="75"/>
      <c r="D29" s="75"/>
      <c r="E29" s="75"/>
      <c r="F29" s="76"/>
      <c r="G29" s="76"/>
    </row>
    <row r="30" spans="1:7" ht="12" customHeight="1" x14ac:dyDescent="0.3">
      <c r="A30" s="47"/>
      <c r="B30" s="65" t="s">
        <v>22</v>
      </c>
      <c r="C30" s="66"/>
      <c r="D30" s="67"/>
      <c r="E30" s="67"/>
      <c r="F30" s="68"/>
      <c r="G30" s="68"/>
    </row>
    <row r="31" spans="1:7" ht="24" customHeight="1" x14ac:dyDescent="0.3">
      <c r="A31" s="47"/>
      <c r="B31" s="77" t="s">
        <v>13</v>
      </c>
      <c r="C31" s="77" t="s">
        <v>14</v>
      </c>
      <c r="D31" s="77" t="s">
        <v>87</v>
      </c>
      <c r="E31" s="77" t="s">
        <v>16</v>
      </c>
      <c r="F31" s="78" t="s">
        <v>17</v>
      </c>
      <c r="G31" s="77" t="s">
        <v>18</v>
      </c>
    </row>
    <row r="32" spans="1:7" ht="12.75" customHeight="1" x14ac:dyDescent="0.3">
      <c r="A32" s="56"/>
      <c r="B32" s="37" t="s">
        <v>78</v>
      </c>
      <c r="C32" s="38" t="s">
        <v>88</v>
      </c>
      <c r="D32" s="39">
        <v>0.5</v>
      </c>
      <c r="E32" s="40" t="s">
        <v>79</v>
      </c>
      <c r="F32" s="41">
        <v>240000</v>
      </c>
      <c r="G32" s="41">
        <f>+D32*F32</f>
        <v>120000</v>
      </c>
    </row>
    <row r="33" spans="1:11" ht="12.75" customHeight="1" x14ac:dyDescent="0.3">
      <c r="A33" s="47"/>
      <c r="B33" s="13" t="s">
        <v>23</v>
      </c>
      <c r="C33" s="14"/>
      <c r="D33" s="14"/>
      <c r="E33" s="14"/>
      <c r="F33" s="15"/>
      <c r="G33" s="16">
        <f>SUM(G32:G32)</f>
        <v>120000</v>
      </c>
    </row>
    <row r="34" spans="1:11" ht="12" customHeight="1" x14ac:dyDescent="0.3">
      <c r="A34" s="42"/>
      <c r="B34" s="74"/>
      <c r="C34" s="75"/>
      <c r="D34" s="75"/>
      <c r="E34" s="75"/>
      <c r="F34" s="76"/>
      <c r="G34" s="76"/>
    </row>
    <row r="35" spans="1:11" ht="12" customHeight="1" x14ac:dyDescent="0.3">
      <c r="A35" s="47"/>
      <c r="B35" s="65" t="s">
        <v>24</v>
      </c>
      <c r="C35" s="66"/>
      <c r="D35" s="67"/>
      <c r="E35" s="67"/>
      <c r="F35" s="68"/>
      <c r="G35" s="68"/>
    </row>
    <row r="36" spans="1:11" ht="24" customHeight="1" x14ac:dyDescent="0.3">
      <c r="A36" s="47"/>
      <c r="B36" s="78" t="s">
        <v>25</v>
      </c>
      <c r="C36" s="78" t="s">
        <v>14</v>
      </c>
      <c r="D36" s="78" t="s">
        <v>84</v>
      </c>
      <c r="E36" s="78" t="s">
        <v>16</v>
      </c>
      <c r="F36" s="78" t="s">
        <v>17</v>
      </c>
      <c r="G36" s="78" t="s">
        <v>18</v>
      </c>
      <c r="K36" s="79"/>
    </row>
    <row r="37" spans="1:11" ht="12.75" customHeight="1" x14ac:dyDescent="0.3">
      <c r="A37" s="56"/>
      <c r="B37" s="25" t="s">
        <v>54</v>
      </c>
      <c r="C37" s="7"/>
      <c r="D37" s="8"/>
      <c r="E37" s="33"/>
      <c r="F37" s="5"/>
      <c r="G37" s="5"/>
      <c r="K37" s="79"/>
    </row>
    <row r="38" spans="1:11" ht="12.75" customHeight="1" x14ac:dyDescent="0.3">
      <c r="A38" s="80"/>
      <c r="B38" s="33" t="s">
        <v>55</v>
      </c>
      <c r="C38" s="7" t="s">
        <v>56</v>
      </c>
      <c r="D38" s="8">
        <v>350</v>
      </c>
      <c r="E38" s="33" t="s">
        <v>60</v>
      </c>
      <c r="F38" s="5">
        <v>521</v>
      </c>
      <c r="G38" s="5">
        <f t="shared" ref="G38" si="0">(D38*F38)</f>
        <v>182350</v>
      </c>
      <c r="K38" s="79"/>
    </row>
    <row r="39" spans="1:11" ht="12.75" customHeight="1" x14ac:dyDescent="0.3">
      <c r="A39" s="80"/>
      <c r="B39" s="25" t="s">
        <v>57</v>
      </c>
      <c r="C39" s="7"/>
      <c r="D39" s="8"/>
      <c r="E39" s="33"/>
      <c r="F39" s="5"/>
      <c r="G39" s="5"/>
      <c r="K39" s="79"/>
    </row>
    <row r="40" spans="1:11" ht="12.75" customHeight="1" x14ac:dyDescent="0.3">
      <c r="A40" s="80"/>
      <c r="B40" s="33" t="s">
        <v>58</v>
      </c>
      <c r="C40" s="7" t="s">
        <v>59</v>
      </c>
      <c r="D40" s="8">
        <v>100</v>
      </c>
      <c r="E40" s="33" t="s">
        <v>60</v>
      </c>
      <c r="F40" s="5">
        <v>3000</v>
      </c>
      <c r="G40" s="5">
        <f t="shared" ref="G40" si="1">(D40*F40)</f>
        <v>300000</v>
      </c>
      <c r="K40" s="79"/>
    </row>
    <row r="41" spans="1:11" ht="13.5" customHeight="1" x14ac:dyDescent="0.3">
      <c r="A41" s="47"/>
      <c r="B41" s="17" t="s">
        <v>26</v>
      </c>
      <c r="C41" s="18"/>
      <c r="D41" s="18"/>
      <c r="E41" s="18"/>
      <c r="F41" s="19"/>
      <c r="G41" s="20">
        <f>SUM(G37:G40)</f>
        <v>482350</v>
      </c>
    </row>
    <row r="42" spans="1:11" ht="12" customHeight="1" x14ac:dyDescent="0.3">
      <c r="A42" s="42"/>
      <c r="B42" s="74"/>
      <c r="C42" s="75"/>
      <c r="D42" s="75"/>
      <c r="E42" s="81"/>
      <c r="F42" s="76"/>
      <c r="G42" s="76"/>
    </row>
    <row r="43" spans="1:11" ht="12" customHeight="1" x14ac:dyDescent="0.3">
      <c r="A43" s="47"/>
      <c r="B43" s="65" t="s">
        <v>27</v>
      </c>
      <c r="C43" s="66"/>
      <c r="D43" s="67"/>
      <c r="E43" s="67"/>
      <c r="F43" s="68"/>
      <c r="G43" s="68"/>
    </row>
    <row r="44" spans="1:11" ht="24" customHeight="1" x14ac:dyDescent="0.3">
      <c r="A44" s="47"/>
      <c r="B44" s="82" t="s">
        <v>28</v>
      </c>
      <c r="C44" s="83" t="s">
        <v>14</v>
      </c>
      <c r="D44" s="83" t="s">
        <v>84</v>
      </c>
      <c r="E44" s="82" t="s">
        <v>16</v>
      </c>
      <c r="F44" s="83" t="s">
        <v>17</v>
      </c>
      <c r="G44" s="82" t="s">
        <v>18</v>
      </c>
    </row>
    <row r="45" spans="1:11" ht="16.5" x14ac:dyDescent="0.3">
      <c r="A45" s="80"/>
      <c r="B45" s="28" t="s">
        <v>70</v>
      </c>
      <c r="C45" s="29" t="s">
        <v>14</v>
      </c>
      <c r="D45" s="31">
        <v>50</v>
      </c>
      <c r="E45" s="30" t="s">
        <v>71</v>
      </c>
      <c r="F45" s="31">
        <v>3500</v>
      </c>
      <c r="G45" s="32">
        <f>+D45*F45</f>
        <v>175000</v>
      </c>
    </row>
    <row r="46" spans="1:11" ht="13.5" customHeight="1" x14ac:dyDescent="0.3">
      <c r="A46" s="47"/>
      <c r="B46" s="21" t="s">
        <v>29</v>
      </c>
      <c r="C46" s="22"/>
      <c r="D46" s="22"/>
      <c r="E46" s="22"/>
      <c r="F46" s="23"/>
      <c r="G46" s="24">
        <f>+G45</f>
        <v>175000</v>
      </c>
    </row>
    <row r="47" spans="1:11" ht="12" customHeight="1" x14ac:dyDescent="0.3">
      <c r="A47" s="42"/>
      <c r="B47" s="84"/>
      <c r="C47" s="84"/>
      <c r="D47" s="84"/>
      <c r="E47" s="84"/>
      <c r="F47" s="85"/>
      <c r="G47" s="85"/>
    </row>
    <row r="48" spans="1:11" ht="12" customHeight="1" x14ac:dyDescent="0.3">
      <c r="A48" s="80"/>
      <c r="B48" s="86" t="s">
        <v>30</v>
      </c>
      <c r="C48" s="87"/>
      <c r="D48" s="87"/>
      <c r="E48" s="87"/>
      <c r="F48" s="87"/>
      <c r="G48" s="88">
        <f>G23+G28+G33+G41+G46</f>
        <v>1477350</v>
      </c>
    </row>
    <row r="49" spans="1:7" ht="12" customHeight="1" x14ac:dyDescent="0.3">
      <c r="A49" s="80"/>
      <c r="B49" s="89" t="s">
        <v>31</v>
      </c>
      <c r="C49" s="90"/>
      <c r="D49" s="90"/>
      <c r="E49" s="90"/>
      <c r="F49" s="90"/>
      <c r="G49" s="91">
        <f>G48*0.05</f>
        <v>73867.5</v>
      </c>
    </row>
    <row r="50" spans="1:7" ht="12" customHeight="1" x14ac:dyDescent="0.3">
      <c r="A50" s="80"/>
      <c r="B50" s="92" t="s">
        <v>32</v>
      </c>
      <c r="C50" s="93"/>
      <c r="D50" s="93"/>
      <c r="E50" s="93"/>
      <c r="F50" s="93"/>
      <c r="G50" s="94">
        <f>G49+G48</f>
        <v>1551217.5</v>
      </c>
    </row>
    <row r="51" spans="1:7" ht="12" customHeight="1" x14ac:dyDescent="0.3">
      <c r="A51" s="80"/>
      <c r="B51" s="89" t="s">
        <v>33</v>
      </c>
      <c r="C51" s="90"/>
      <c r="D51" s="90"/>
      <c r="E51" s="90"/>
      <c r="F51" s="90"/>
      <c r="G51" s="91">
        <f>G12</f>
        <v>2409000</v>
      </c>
    </row>
    <row r="52" spans="1:7" ht="12" customHeight="1" x14ac:dyDescent="0.3">
      <c r="A52" s="80"/>
      <c r="B52" s="95" t="s">
        <v>34</v>
      </c>
      <c r="C52" s="96"/>
      <c r="D52" s="96"/>
      <c r="E52" s="96"/>
      <c r="F52" s="96"/>
      <c r="G52" s="97">
        <f>G51-G50</f>
        <v>857782.5</v>
      </c>
    </row>
    <row r="53" spans="1:7" ht="12" customHeight="1" x14ac:dyDescent="0.3">
      <c r="A53" s="80"/>
      <c r="B53" s="98" t="s">
        <v>80</v>
      </c>
      <c r="C53" s="99"/>
      <c r="D53" s="99"/>
      <c r="E53" s="99"/>
      <c r="F53" s="99"/>
      <c r="G53" s="100"/>
    </row>
    <row r="54" spans="1:7" ht="12.75" customHeight="1" thickBot="1" x14ac:dyDescent="0.35">
      <c r="A54" s="80"/>
      <c r="B54" s="101"/>
      <c r="C54" s="99"/>
      <c r="D54" s="99"/>
      <c r="E54" s="99"/>
      <c r="F54" s="99"/>
      <c r="G54" s="100"/>
    </row>
    <row r="55" spans="1:7" ht="12" customHeight="1" x14ac:dyDescent="0.3">
      <c r="A55" s="80"/>
      <c r="B55" s="102" t="s">
        <v>81</v>
      </c>
      <c r="C55" s="103"/>
      <c r="D55" s="103"/>
      <c r="E55" s="103"/>
      <c r="F55" s="104"/>
      <c r="G55" s="100"/>
    </row>
    <row r="56" spans="1:7" ht="12" customHeight="1" x14ac:dyDescent="0.3">
      <c r="A56" s="80"/>
      <c r="B56" s="105" t="s">
        <v>35</v>
      </c>
      <c r="C56" s="106"/>
      <c r="D56" s="106"/>
      <c r="E56" s="106"/>
      <c r="F56" s="107"/>
      <c r="G56" s="100"/>
    </row>
    <row r="57" spans="1:7" ht="12" customHeight="1" x14ac:dyDescent="0.3">
      <c r="A57" s="80"/>
      <c r="B57" s="105" t="s">
        <v>36</v>
      </c>
      <c r="C57" s="106"/>
      <c r="D57" s="106"/>
      <c r="E57" s="106"/>
      <c r="F57" s="107"/>
      <c r="G57" s="100"/>
    </row>
    <row r="58" spans="1:7" ht="12" customHeight="1" x14ac:dyDescent="0.3">
      <c r="A58" s="80"/>
      <c r="B58" s="105" t="s">
        <v>37</v>
      </c>
      <c r="C58" s="106"/>
      <c r="D58" s="106"/>
      <c r="E58" s="106"/>
      <c r="F58" s="107"/>
      <c r="G58" s="100"/>
    </row>
    <row r="59" spans="1:7" ht="12" customHeight="1" x14ac:dyDescent="0.3">
      <c r="A59" s="80"/>
      <c r="B59" s="105" t="s">
        <v>38</v>
      </c>
      <c r="C59" s="106"/>
      <c r="D59" s="106"/>
      <c r="E59" s="106"/>
      <c r="F59" s="107"/>
      <c r="G59" s="100"/>
    </row>
    <row r="60" spans="1:7" ht="12" customHeight="1" x14ac:dyDescent="0.3">
      <c r="A60" s="80"/>
      <c r="B60" s="105" t="s">
        <v>39</v>
      </c>
      <c r="C60" s="106"/>
      <c r="D60" s="106"/>
      <c r="E60" s="106"/>
      <c r="F60" s="107"/>
      <c r="G60" s="100"/>
    </row>
    <row r="61" spans="1:7" ht="12.75" customHeight="1" thickBot="1" x14ac:dyDescent="0.35">
      <c r="A61" s="80"/>
      <c r="B61" s="108" t="s">
        <v>40</v>
      </c>
      <c r="C61" s="109"/>
      <c r="D61" s="109"/>
      <c r="E61" s="109"/>
      <c r="F61" s="110"/>
      <c r="G61" s="100"/>
    </row>
    <row r="62" spans="1:7" ht="12.75" customHeight="1" x14ac:dyDescent="0.3">
      <c r="A62" s="80"/>
      <c r="B62" s="111"/>
      <c r="C62" s="106"/>
      <c r="D62" s="106"/>
      <c r="E62" s="106"/>
      <c r="F62" s="106"/>
      <c r="G62" s="100"/>
    </row>
    <row r="63" spans="1:7" ht="15" customHeight="1" thickBot="1" x14ac:dyDescent="0.35">
      <c r="A63" s="80"/>
      <c r="B63" s="139" t="s">
        <v>41</v>
      </c>
      <c r="C63" s="140"/>
      <c r="D63" s="112"/>
      <c r="E63" s="113"/>
      <c r="F63" s="113"/>
      <c r="G63" s="100"/>
    </row>
    <row r="64" spans="1:7" ht="12" customHeight="1" x14ac:dyDescent="0.3">
      <c r="A64" s="80"/>
      <c r="B64" s="114" t="s">
        <v>28</v>
      </c>
      <c r="C64" s="115" t="s">
        <v>85</v>
      </c>
      <c r="D64" s="116" t="s">
        <v>42</v>
      </c>
      <c r="E64" s="113"/>
      <c r="F64" s="113"/>
      <c r="G64" s="100"/>
    </row>
    <row r="65" spans="1:7" ht="12" customHeight="1" x14ac:dyDescent="0.3">
      <c r="A65" s="80"/>
      <c r="B65" s="117" t="s">
        <v>43</v>
      </c>
      <c r="C65" s="118">
        <f>+G23</f>
        <v>700000</v>
      </c>
      <c r="D65" s="119">
        <f>(C65/C71)</f>
        <v>0.45125844699405465</v>
      </c>
      <c r="E65" s="113"/>
      <c r="F65" s="113"/>
      <c r="G65" s="100"/>
    </row>
    <row r="66" spans="1:7" ht="12" customHeight="1" x14ac:dyDescent="0.3">
      <c r="A66" s="80"/>
      <c r="B66" s="117" t="s">
        <v>44</v>
      </c>
      <c r="C66" s="118">
        <f>+G28</f>
        <v>0</v>
      </c>
      <c r="D66" s="119">
        <v>0</v>
      </c>
      <c r="E66" s="113"/>
      <c r="F66" s="113"/>
      <c r="G66" s="100"/>
    </row>
    <row r="67" spans="1:7" ht="12" customHeight="1" x14ac:dyDescent="0.3">
      <c r="A67" s="80"/>
      <c r="B67" s="117" t="s">
        <v>45</v>
      </c>
      <c r="C67" s="118">
        <f>+G33</f>
        <v>120000</v>
      </c>
      <c r="D67" s="119">
        <f>(C67/C71)</f>
        <v>7.7358590913266509E-2</v>
      </c>
      <c r="E67" s="113"/>
      <c r="F67" s="113"/>
      <c r="G67" s="100"/>
    </row>
    <row r="68" spans="1:7" ht="12" customHeight="1" x14ac:dyDescent="0.3">
      <c r="A68" s="80"/>
      <c r="B68" s="117" t="s">
        <v>25</v>
      </c>
      <c r="C68" s="118">
        <f>+G41</f>
        <v>482350</v>
      </c>
      <c r="D68" s="119">
        <f>(C68/C71)</f>
        <v>0.3109493027251175</v>
      </c>
      <c r="E68" s="113"/>
      <c r="F68" s="113"/>
      <c r="G68" s="100"/>
    </row>
    <row r="69" spans="1:7" ht="12" customHeight="1" x14ac:dyDescent="0.3">
      <c r="A69" s="80"/>
      <c r="B69" s="117" t="s">
        <v>46</v>
      </c>
      <c r="C69" s="120">
        <f>+G46</f>
        <v>175000</v>
      </c>
      <c r="D69" s="119">
        <f>(C69/C71)</f>
        <v>0.11281461174851366</v>
      </c>
      <c r="E69" s="121"/>
      <c r="F69" s="121"/>
      <c r="G69" s="100"/>
    </row>
    <row r="70" spans="1:7" ht="12" customHeight="1" x14ac:dyDescent="0.3">
      <c r="A70" s="80"/>
      <c r="B70" s="117" t="s">
        <v>47</v>
      </c>
      <c r="C70" s="120">
        <f>+G49</f>
        <v>73867.5</v>
      </c>
      <c r="D70" s="119">
        <f>(C70/C71)</f>
        <v>4.7619047619047616E-2</v>
      </c>
      <c r="E70" s="121"/>
      <c r="F70" s="121"/>
      <c r="G70" s="100"/>
    </row>
    <row r="71" spans="1:7" ht="12.75" customHeight="1" thickBot="1" x14ac:dyDescent="0.35">
      <c r="A71" s="80"/>
      <c r="B71" s="122" t="s">
        <v>86</v>
      </c>
      <c r="C71" s="123">
        <f>SUM(C65:C70)</f>
        <v>1551217.5</v>
      </c>
      <c r="D71" s="124">
        <f>SUM(D65:D70)</f>
        <v>1</v>
      </c>
      <c r="E71" s="121"/>
      <c r="F71" s="121"/>
      <c r="G71" s="100"/>
    </row>
    <row r="72" spans="1:7" ht="12" customHeight="1" x14ac:dyDescent="0.3">
      <c r="A72" s="80"/>
      <c r="B72" s="101"/>
      <c r="C72" s="99"/>
      <c r="D72" s="99"/>
      <c r="E72" s="99"/>
      <c r="F72" s="99"/>
      <c r="G72" s="100"/>
    </row>
    <row r="73" spans="1:7" ht="12.75" customHeight="1" x14ac:dyDescent="0.3">
      <c r="A73" s="80"/>
      <c r="B73" s="125"/>
      <c r="C73" s="99"/>
      <c r="D73" s="99"/>
      <c r="E73" s="99"/>
      <c r="F73" s="99"/>
      <c r="G73" s="100"/>
    </row>
    <row r="74" spans="1:7" ht="12" customHeight="1" thickBot="1" x14ac:dyDescent="0.35">
      <c r="A74" s="126"/>
      <c r="B74" s="127"/>
      <c r="C74" s="128" t="s">
        <v>66</v>
      </c>
      <c r="D74" s="129"/>
      <c r="E74" s="130"/>
      <c r="F74" s="131"/>
      <c r="G74" s="100"/>
    </row>
    <row r="75" spans="1:7" ht="12" customHeight="1" x14ac:dyDescent="0.3">
      <c r="A75" s="80"/>
      <c r="B75" s="132" t="s">
        <v>67</v>
      </c>
      <c r="C75" s="133">
        <v>650</v>
      </c>
      <c r="D75" s="133">
        <v>690</v>
      </c>
      <c r="E75" s="134">
        <v>730</v>
      </c>
      <c r="F75" s="135"/>
      <c r="G75" s="136"/>
    </row>
    <row r="76" spans="1:7" ht="12.75" customHeight="1" thickBot="1" x14ac:dyDescent="0.35">
      <c r="A76" s="80"/>
      <c r="B76" s="122" t="s">
        <v>68</v>
      </c>
      <c r="C76" s="123">
        <f>(G50/C75)</f>
        <v>2386.4884615384617</v>
      </c>
      <c r="D76" s="123">
        <f>(G50/D75)</f>
        <v>2248.141304347826</v>
      </c>
      <c r="E76" s="137">
        <f>(G50/E75)</f>
        <v>2124.955479452055</v>
      </c>
      <c r="F76" s="135"/>
      <c r="G76" s="136"/>
    </row>
    <row r="77" spans="1:7" ht="15.6" customHeight="1" x14ac:dyDescent="0.3">
      <c r="A77" s="80"/>
      <c r="B77" s="138" t="s">
        <v>48</v>
      </c>
      <c r="C77" s="106"/>
      <c r="D77" s="106"/>
      <c r="E77" s="106"/>
      <c r="F77" s="106"/>
      <c r="G77" s="106"/>
    </row>
  </sheetData>
  <mergeCells count="8">
    <mergeCell ref="B63:C6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Caprino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2021-05-04T21:16:06Z</dcterms:modified>
</cp:coreProperties>
</file>