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Magallanes\Agencia de Área  P. Arenas\"/>
    </mc:Choice>
  </mc:AlternateContent>
  <bookViews>
    <workbookView xWindow="0" yWindow="0" windowWidth="20490" windowHeight="7155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C74" i="1"/>
  <c r="C73" i="1"/>
  <c r="C71" i="1"/>
  <c r="G44" i="1"/>
  <c r="G45" i="1"/>
  <c r="G22" i="1"/>
  <c r="G23" i="1"/>
  <c r="G24" i="1"/>
  <c r="G25" i="1"/>
  <c r="G51" i="1" l="1"/>
  <c r="G52" i="1" s="1"/>
  <c r="G43" i="1"/>
  <c r="G41" i="1"/>
  <c r="G35" i="1"/>
  <c r="G21" i="1"/>
  <c r="G12" i="1"/>
  <c r="G57" i="1" s="1"/>
  <c r="G26" i="1" l="1"/>
  <c r="G47" i="1"/>
  <c r="G36" i="1"/>
  <c r="G54" i="1" l="1"/>
  <c r="G55" i="1" s="1"/>
  <c r="G56" i="1" l="1"/>
  <c r="D82" i="1" s="1"/>
  <c r="C76" i="1"/>
  <c r="E82" i="1"/>
  <c r="C77" i="1" l="1"/>
  <c r="D76" i="1" s="1"/>
  <c r="C82" i="1"/>
  <c r="G58" i="1"/>
  <c r="D74" i="1" l="1"/>
  <c r="D71" i="1"/>
  <c r="D75" i="1"/>
  <c r="D73" i="1"/>
  <c r="D77" i="1" l="1"/>
</calcChain>
</file>

<file path=xl/sharedStrings.xml><?xml version="1.0" encoding="utf-8"?>
<sst xmlns="http://schemas.openxmlformats.org/spreadsheetml/2006/main" count="128" uniqueCount="96">
  <si>
    <t>RUBRO O CULTIVO</t>
  </si>
  <si>
    <t>CILANTRO</t>
  </si>
  <si>
    <t>RENDIMIENTO (pqt./240m2)</t>
  </si>
  <si>
    <t>VARIEDAD</t>
  </si>
  <si>
    <t>CORRIENTE LISO</t>
  </si>
  <si>
    <t>FECHA ESTIMADA  PRECIO VENTA</t>
  </si>
  <si>
    <t>nov-mar</t>
  </si>
  <si>
    <t>NIVEL TECNOLÓGICO</t>
  </si>
  <si>
    <t>MEDIO</t>
  </si>
  <si>
    <t>PRECIO ESPERADO ($/pqt)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</si>
  <si>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</si>
  <si>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</si>
  <si>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</si>
  <si>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</si>
  <si>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</si>
  <si>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</si>
  <si>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</si>
  <si>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</si>
  <si>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</si>
  <si>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</si>
  <si>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Nov-Mar</t>
  </si>
  <si>
    <t>FECHA PRECIO INSUMOS</t>
  </si>
  <si>
    <t>CONTINGENCIA</t>
  </si>
  <si>
    <t>No Hay</t>
  </si>
  <si>
    <t>COSTOS DIRECTOS DE PRODUCCIÓN POR 240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</si>
  <si>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</si>
  <si>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</si>
  <si>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</si>
  <si>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</si>
  <si>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</si>
  <si>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</si>
  <si>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</si>
  <si>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nivelación y melgadura</t>
  </si>
  <si>
    <t>JH</t>
  </si>
  <si>
    <t>Agosto</t>
  </si>
  <si>
    <t>aplicación de fertilizantes</t>
  </si>
  <si>
    <t>Sep-Nov-Ene</t>
  </si>
  <si>
    <t xml:space="preserve">Siembra  </t>
  </si>
  <si>
    <t>limpia y riego</t>
  </si>
  <si>
    <t>Sep-Feb</t>
  </si>
  <si>
    <t>cosecha</t>
  </si>
  <si>
    <t>Subtotal Jornadas Hombre</t>
  </si>
  <si>
    <t>JORNADAS ANIMAL</t>
  </si>
  <si>
    <t>Subtotal Jornadas Animal</t>
  </si>
  <si>
    <t>MAQUINARIA</t>
  </si>
  <si>
    <t>Moto Cultivador</t>
  </si>
  <si>
    <t>JM</t>
  </si>
  <si>
    <t>Oct-Feb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</si>
  <si>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</si>
  <si>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</si>
  <si>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</si>
  <si>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</si>
  <si>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</si>
  <si>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</si>
  <si>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Corriente liso </t>
  </si>
  <si>
    <t>kg</t>
  </si>
  <si>
    <t>FERTILIZANTES</t>
  </si>
  <si>
    <t>Super Fosfato Triple</t>
  </si>
  <si>
    <t>Sep</t>
  </si>
  <si>
    <t>Salitre Potasico</t>
  </si>
  <si>
    <t>Sep-Ene</t>
  </si>
  <si>
    <t>Kit reparacion invernadero</t>
  </si>
  <si>
    <t>u</t>
  </si>
  <si>
    <t>May-Sep</t>
  </si>
  <si>
    <t>Subtotal Insumos</t>
  </si>
  <si>
    <t>OTROS</t>
  </si>
  <si>
    <t>Item</t>
  </si>
  <si>
    <t>Embalaje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</si>
  <si>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</si>
  <si>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</si>
  <si>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</si>
  <si>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</si>
  <si>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</si>
  <si>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</si>
  <si>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</si>
  <si>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</si>
  <si>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</si>
  <si>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</si>
  <si>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</si>
  <si>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</si>
  <si>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</si>
  <si>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</si>
  <si>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</si>
  <si>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</si>
  <si>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</si>
  <si>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</si>
  <si>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</si>
  <si>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</si>
  <si>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</si>
  <si>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</si>
  <si>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</si>
  <si>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</si>
  <si>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($/240m2)</t>
  </si>
  <si>
    <t>Rendimiento (pqt/240m2)</t>
  </si>
  <si>
    <t>Costo unitario ($/pqt)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</si>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</sst>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$&quot;* #,##0_ ;_ &quot;$&quot;* \-#,##0_ ;_ &quot;$&quot;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_-* #,##0.00_-;\-* #,##0.00_-;_-* &quot;-&quot;??_-;_-@_-"/>
    <numFmt numFmtId="171" formatCode="_-* #,##0_-;\-* #,##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7">
    <xf numFmtId="0" fontId="0" fillId="0" borderId="0" applyNumberFormat="0" applyFill="0" applyBorder="0" applyProtection="0"/>
    <xf numFmtId="42" fontId="21" fillId="0" borderId="0" applyFont="0" applyFill="0" applyBorder="0" applyAlignment="0" applyProtection="0"/>
    <xf numFmtId="0" fontId="2" fillId="0" borderId="22"/>
    <xf numFmtId="170" fontId="22" fillId="0" borderId="22" applyFont="0" applyFill="0" applyBorder="0" applyAlignment="0" applyProtection="0"/>
    <xf numFmtId="165" fontId="23" fillId="0" borderId="22" applyFont="0" applyFill="0" applyBorder="0" applyAlignment="0" applyProtection="0"/>
    <xf numFmtId="164" fontId="23" fillId="0" borderId="22" applyFont="0" applyFill="0" applyBorder="0" applyAlignment="0" applyProtection="0"/>
    <xf numFmtId="0" fontId="23" fillId="0" borderId="22"/>
    <xf numFmtId="0" fontId="23" fillId="0" borderId="22"/>
    <xf numFmtId="0" fontId="23" fillId="0" borderId="22"/>
    <xf numFmtId="9" fontId="23" fillId="0" borderId="22" applyFont="0" applyFill="0" applyBorder="0" applyAlignment="0" applyProtection="0"/>
    <xf numFmtId="0" fontId="1" fillId="0" borderId="22"/>
    <xf numFmtId="170" fontId="21" fillId="0" borderId="22" applyFont="0" applyFill="0" applyBorder="0" applyAlignment="0" applyProtection="0"/>
    <xf numFmtId="0" fontId="1" fillId="0" borderId="22"/>
    <xf numFmtId="0" fontId="1" fillId="0" borderId="22"/>
    <xf numFmtId="0" fontId="1" fillId="0" borderId="22"/>
    <xf numFmtId="0" fontId="1" fillId="0" borderId="22"/>
    <xf numFmtId="0" fontId="1" fillId="0" borderId="22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3" borderId="5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/>
    <xf numFmtId="3" fontId="4" fillId="2" borderId="6" xfId="0" applyNumberFormat="1" applyFont="1" applyFill="1" applyBorder="1" applyAlignment="1"/>
    <xf numFmtId="49" fontId="6" fillId="2" borderId="5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/>
    <xf numFmtId="49" fontId="6" fillId="2" borderId="6" xfId="0" applyNumberFormat="1" applyFont="1" applyFill="1" applyBorder="1" applyAlignment="1">
      <alignment horizontal="right"/>
    </xf>
    <xf numFmtId="166" fontId="6" fillId="2" borderId="6" xfId="0" applyNumberFormat="1" applyFont="1" applyFill="1" applyBorder="1" applyAlignment="1"/>
    <xf numFmtId="49" fontId="6" fillId="2" borderId="6" xfId="0" applyNumberFormat="1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horizontal="right" wrapText="1"/>
    </xf>
    <xf numFmtId="14" fontId="6" fillId="2" borderId="6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wrapText="1"/>
    </xf>
    <xf numFmtId="49" fontId="9" fillId="3" borderId="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/>
    <xf numFmtId="49" fontId="3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/>
    <xf numFmtId="3" fontId="6" fillId="2" borderId="6" xfId="0" applyNumberFormat="1" applyFont="1" applyFill="1" applyBorder="1" applyAlignment="1"/>
    <xf numFmtId="49" fontId="10" fillId="2" borderId="6" xfId="0" applyNumberFormat="1" applyFont="1" applyFill="1" applyBorder="1" applyAlignment="1"/>
    <xf numFmtId="0" fontId="6" fillId="2" borderId="6" xfId="0" applyFont="1" applyFill="1" applyBorder="1" applyAlignment="1">
      <alignment horizontal="center"/>
    </xf>
    <xf numFmtId="49" fontId="11" fillId="3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3" borderId="15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/>
    </xf>
    <xf numFmtId="167" fontId="6" fillId="2" borderId="6" xfId="0" applyNumberFormat="1" applyFont="1" applyFill="1" applyBorder="1" applyAlignment="1"/>
    <xf numFmtId="49" fontId="11" fillId="3" borderId="19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3" fontId="11" fillId="3" borderId="19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7" fillId="7" borderId="22" xfId="0" applyFont="1" applyFill="1" applyBorder="1" applyAlignment="1"/>
    <xf numFmtId="49" fontId="15" fillId="8" borderId="23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169" fontId="15" fillId="2" borderId="6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168" fontId="3" fillId="2" borderId="22" xfId="0" applyNumberFormat="1" applyFont="1" applyFill="1" applyBorder="1" applyAlignment="1">
      <alignment vertical="center"/>
    </xf>
    <xf numFmtId="168" fontId="19" fillId="2" borderId="22" xfId="0" applyNumberFormat="1" applyFont="1" applyFill="1" applyBorder="1" applyAlignment="1">
      <alignment vertical="center"/>
    </xf>
    <xf numFmtId="0" fontId="17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4" fillId="2" borderId="25" xfId="0" applyFont="1" applyFill="1" applyBorder="1" applyAlignment="1"/>
    <xf numFmtId="3" fontId="4" fillId="2" borderId="25" xfId="0" applyNumberFormat="1" applyFont="1" applyFill="1" applyBorder="1" applyAlignment="1"/>
    <xf numFmtId="49" fontId="3" fillId="5" borderId="26" xfId="0" applyNumberFormat="1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168" fontId="3" fillId="5" borderId="28" xfId="0" applyNumberFormat="1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vertical="center"/>
    </xf>
    <xf numFmtId="168" fontId="3" fillId="3" borderId="30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168" fontId="3" fillId="5" borderId="30" xfId="0" applyNumberFormat="1" applyFont="1" applyFill="1" applyBorder="1" applyAlignment="1">
      <alignment vertical="center"/>
    </xf>
    <xf numFmtId="49" fontId="3" fillId="5" borderId="31" xfId="0" applyNumberFormat="1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168" fontId="3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49" fontId="15" fillId="8" borderId="34" xfId="0" applyNumberFormat="1" applyFont="1" applyFill="1" applyBorder="1" applyAlignment="1">
      <alignment vertical="center"/>
    </xf>
    <xf numFmtId="49" fontId="17" fillId="8" borderId="35" xfId="0" applyNumberFormat="1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9" fontId="17" fillId="2" borderId="37" xfId="0" applyNumberFormat="1" applyFont="1" applyFill="1" applyBorder="1" applyAlignment="1"/>
    <xf numFmtId="49" fontId="15" fillId="8" borderId="38" xfId="0" applyNumberFormat="1" applyFont="1" applyFill="1" applyBorder="1" applyAlignment="1">
      <alignment vertical="center"/>
    </xf>
    <xf numFmtId="169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17" fillId="9" borderId="43" xfId="0" applyFont="1" applyFill="1" applyBorder="1" applyAlignment="1"/>
    <xf numFmtId="0" fontId="17" fillId="2" borderId="22" xfId="0" applyFont="1" applyFill="1" applyBorder="1" applyAlignment="1">
      <alignment vertical="center"/>
    </xf>
    <xf numFmtId="49" fontId="17" fillId="2" borderId="22" xfId="0" applyNumberFormat="1" applyFont="1" applyFill="1" applyBorder="1" applyAlignment="1">
      <alignment vertical="center"/>
    </xf>
    <xf numFmtId="49" fontId="15" fillId="2" borderId="44" xfId="0" applyNumberFormat="1" applyFont="1" applyFill="1" applyBorder="1" applyAlignment="1">
      <alignment vertical="center"/>
    </xf>
    <xf numFmtId="0" fontId="17" fillId="2" borderId="45" xfId="0" applyFont="1" applyFill="1" applyBorder="1" applyAlignment="1"/>
    <xf numFmtId="0" fontId="17" fillId="2" borderId="46" xfId="0" applyFont="1" applyFill="1" applyBorder="1" applyAlignment="1"/>
    <xf numFmtId="49" fontId="17" fillId="2" borderId="47" xfId="0" applyNumberFormat="1" applyFont="1" applyFill="1" applyBorder="1" applyAlignment="1">
      <alignment vertical="center"/>
    </xf>
    <xf numFmtId="0" fontId="17" fillId="2" borderId="48" xfId="0" applyFont="1" applyFill="1" applyBorder="1" applyAlignment="1"/>
    <xf numFmtId="49" fontId="17" fillId="2" borderId="49" xfId="0" applyNumberFormat="1" applyFont="1" applyFill="1" applyBorder="1" applyAlignment="1">
      <alignment vertical="center"/>
    </xf>
    <xf numFmtId="0" fontId="17" fillId="2" borderId="50" xfId="0" applyFont="1" applyFill="1" applyBorder="1" applyAlignment="1"/>
    <xf numFmtId="0" fontId="17" fillId="2" borderId="51" xfId="0" applyFont="1" applyFill="1" applyBorder="1" applyAlignment="1"/>
    <xf numFmtId="0" fontId="15" fillId="7" borderId="22" xfId="0" applyFont="1" applyFill="1" applyBorder="1" applyAlignment="1">
      <alignment vertical="center"/>
    </xf>
    <xf numFmtId="0" fontId="12" fillId="9" borderId="21" xfId="0" applyFont="1" applyFill="1" applyBorder="1" applyAlignment="1">
      <alignment vertical="center"/>
    </xf>
    <xf numFmtId="49" fontId="20" fillId="9" borderId="22" xfId="0" applyNumberFormat="1" applyFont="1" applyFill="1" applyBorder="1" applyAlignment="1">
      <alignment vertical="center"/>
    </xf>
    <xf numFmtId="0" fontId="12" fillId="9" borderId="22" xfId="0" applyFont="1" applyFill="1" applyBorder="1" applyAlignment="1">
      <alignment vertical="center"/>
    </xf>
    <xf numFmtId="0" fontId="12" fillId="9" borderId="52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169" fontId="15" fillId="8" borderId="40" xfId="0" applyNumberFormat="1" applyFont="1" applyFill="1" applyBorder="1" applyAlignment="1">
      <alignment vertical="center"/>
    </xf>
    <xf numFmtId="0" fontId="17" fillId="0" borderId="57" xfId="0" applyFont="1" applyBorder="1" applyAlignment="1">
      <alignment vertic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5" fillId="3" borderId="59" xfId="0" applyNumberFormat="1" applyFont="1" applyFill="1" applyBorder="1" applyAlignment="1">
      <alignment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vertical="center"/>
    </xf>
    <xf numFmtId="3" fontId="5" fillId="3" borderId="59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3" fontId="4" fillId="2" borderId="57" xfId="0" applyNumberFormat="1" applyFont="1" applyFill="1" applyBorder="1" applyAlignment="1">
      <alignment vertical="center"/>
    </xf>
    <xf numFmtId="42" fontId="0" fillId="0" borderId="0" xfId="1" applyFont="1" applyAlignment="1"/>
    <xf numFmtId="0" fontId="17" fillId="10" borderId="56" xfId="10" applyFont="1" applyFill="1" applyBorder="1" applyAlignment="1">
      <alignment horizontal="right" vertical="center"/>
    </xf>
    <xf numFmtId="0" fontId="17" fillId="0" borderId="57" xfId="16" applyFont="1" applyBorder="1" applyAlignment="1">
      <alignment vertical="center"/>
    </xf>
    <xf numFmtId="0" fontId="17" fillId="0" borderId="57" xfId="16" applyFont="1" applyBorder="1" applyAlignment="1">
      <alignment horizontal="center" vertical="center"/>
    </xf>
    <xf numFmtId="171" fontId="17" fillId="0" borderId="57" xfId="11" applyNumberFormat="1" applyFont="1" applyBorder="1" applyAlignment="1">
      <alignment vertical="center"/>
    </xf>
    <xf numFmtId="0" fontId="17" fillId="10" borderId="57" xfId="16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/>
    <xf numFmtId="0" fontId="6" fillId="2" borderId="6" xfId="0" applyFont="1" applyFill="1" applyBorder="1" applyAlignment="1"/>
    <xf numFmtId="49" fontId="20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6" fillId="2" borderId="6" xfId="0" applyNumberFormat="1" applyFont="1" applyFill="1" applyBorder="1" applyAlignment="1"/>
    <xf numFmtId="0" fontId="6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17">
    <cellStyle name="Millares 2" xfId="4"/>
    <cellStyle name="Millares 3" xfId="3"/>
    <cellStyle name="Millares 4" xfId="11"/>
    <cellStyle name="Moneda [0]" xfId="1" builtinId="7"/>
    <cellStyle name="Moneda 2" xfId="5"/>
    <cellStyle name="Normal" xfId="0" builtinId="0"/>
    <cellStyle name="Normal 10" xfId="16"/>
    <cellStyle name="Normal 2" xfId="6"/>
    <cellStyle name="Normal 3" xfId="2"/>
    <cellStyle name="Normal 4" xfId="7"/>
    <cellStyle name="Normal 4 2" xfId="8"/>
    <cellStyle name="Normal 5" xfId="10"/>
    <cellStyle name="Normal 6" xfId="12"/>
    <cellStyle name="Normal 7" xfId="13"/>
    <cellStyle name="Normal 8" xfId="14"/>
    <cellStyle name="Normal 9" xfId="15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64" workbookViewId="0">
      <selection activeCell="G31" sqref="G3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0" width="10.85546875" style="1" customWidth="1"/>
    <col min="11" max="11" width="18.7109375" style="1" customWidth="1"/>
    <col min="12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ht="12" customHeight="1">
      <c r="A9" s="5"/>
      <c r="B9" s="6" t="s">
        <v>0</v>
      </c>
      <c r="C9" s="134" t="s">
        <v>1</v>
      </c>
      <c r="D9" s="7"/>
      <c r="E9" s="146" t="s">
        <v>2</v>
      </c>
      <c r="F9" s="147"/>
      <c r="G9" s="8">
        <v>10500</v>
      </c>
    </row>
    <row r="10" spans="1:255" ht="38.25" customHeight="1">
      <c r="A10" s="5"/>
      <c r="B10" s="9" t="s">
        <v>3</v>
      </c>
      <c r="C10" s="134" t="s">
        <v>4</v>
      </c>
      <c r="D10" s="10"/>
      <c r="E10" s="144" t="s">
        <v>5</v>
      </c>
      <c r="F10" s="145"/>
      <c r="G10" s="11" t="s">
        <v>6</v>
      </c>
    </row>
    <row r="11" spans="1:255" ht="18" customHeight="1">
      <c r="A11" s="5"/>
      <c r="B11" s="9" t="s">
        <v>7</v>
      </c>
      <c r="C11" s="134" t="s">
        <v>8</v>
      </c>
      <c r="D11" s="10"/>
      <c r="E11" s="144" t="s">
        <v>9</v>
      </c>
      <c r="F11" s="145"/>
      <c r="G11" s="12">
        <v>650</v>
      </c>
    </row>
    <row r="12" spans="1:255" ht="11.25" customHeight="1">
      <c r="A12" s="5"/>
      <c r="B12" s="9" t="s">
        <v>10</v>
      </c>
      <c r="C12" s="13" t="s">
        <v>11</v>
      </c>
      <c r="D12" s="10"/>
      <c r="E12" s="140" t="s">
        <v>12</v>
      </c>
      <c r="F12" s="141"/>
      <c r="G12" s="14">
        <f>(G9*G11)</f>
        <v>6825000</v>
      </c>
    </row>
    <row r="13" spans="1:255" ht="11.25" customHeight="1">
      <c r="A13" s="5"/>
      <c r="B13" s="9" t="s">
        <v>13</v>
      </c>
      <c r="C13" s="11" t="s">
        <v>14</v>
      </c>
      <c r="D13" s="10"/>
      <c r="E13" s="144" t="s">
        <v>15</v>
      </c>
      <c r="F13" s="145"/>
      <c r="G13" s="11" t="s">
        <v>16</v>
      </c>
      <c r="IR13"/>
      <c r="IS13"/>
      <c r="IT13"/>
      <c r="IU13"/>
    </row>
    <row r="14" spans="1:255" ht="13.5" customHeight="1">
      <c r="A14" s="5"/>
      <c r="B14" s="9" t="s">
        <v>17</v>
      </c>
      <c r="C14" s="11" t="s">
        <v>18</v>
      </c>
      <c r="D14" s="10"/>
      <c r="E14" s="144" t="s">
        <v>19</v>
      </c>
      <c r="F14" s="145"/>
      <c r="G14" s="11" t="s">
        <v>20</v>
      </c>
      <c r="IR14"/>
      <c r="IS14"/>
      <c r="IT14"/>
      <c r="IU14"/>
    </row>
    <row r="15" spans="1:255" ht="25.5" customHeight="1">
      <c r="A15" s="5"/>
      <c r="B15" s="9" t="s">
        <v>21</v>
      </c>
      <c r="C15" s="15">
        <v>44270</v>
      </c>
      <c r="D15" s="10"/>
      <c r="E15" s="148" t="s">
        <v>22</v>
      </c>
      <c r="F15" s="149"/>
      <c r="G15" s="13" t="s">
        <v>23</v>
      </c>
      <c r="IR15"/>
      <c r="IS15"/>
      <c r="IT15"/>
      <c r="IU15"/>
    </row>
    <row r="16" spans="1:255" ht="12" customHeight="1">
      <c r="A16" s="2"/>
      <c r="B16" s="16"/>
      <c r="C16" s="17"/>
      <c r="D16" s="18"/>
      <c r="E16" s="19"/>
      <c r="F16" s="19"/>
      <c r="G16" s="20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21"/>
      <c r="B17" s="150" t="s">
        <v>24</v>
      </c>
      <c r="C17" s="151"/>
      <c r="D17" s="151"/>
      <c r="E17" s="151"/>
      <c r="F17" s="151"/>
      <c r="G17" s="151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22"/>
      <c r="C18" s="23"/>
      <c r="D18" s="23"/>
      <c r="E18" s="23"/>
      <c r="F18" s="24"/>
      <c r="G18" s="24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25" t="s">
        <v>25</v>
      </c>
      <c r="C19" s="26"/>
      <c r="D19" s="27"/>
      <c r="E19" s="27"/>
      <c r="F19" s="27"/>
      <c r="G19" s="27"/>
      <c r="IL19"/>
      <c r="IM19"/>
      <c r="IN19"/>
      <c r="IO19"/>
      <c r="IP19"/>
      <c r="IQ19"/>
      <c r="IR19"/>
      <c r="IS19"/>
      <c r="IT19"/>
      <c r="IU19"/>
    </row>
    <row r="20" spans="1:255" ht="24" customHeight="1">
      <c r="A20" s="21"/>
      <c r="B20" s="28" t="s">
        <v>26</v>
      </c>
      <c r="C20" s="28" t="s">
        <v>27</v>
      </c>
      <c r="D20" s="28" t="s">
        <v>28</v>
      </c>
      <c r="E20" s="28" t="s">
        <v>29</v>
      </c>
      <c r="F20" s="28" t="s">
        <v>30</v>
      </c>
      <c r="G20" s="28" t="s">
        <v>31</v>
      </c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 s="21"/>
      <c r="B21" s="123" t="s">
        <v>32</v>
      </c>
      <c r="C21" s="29" t="s">
        <v>33</v>
      </c>
      <c r="D21" s="30">
        <v>1</v>
      </c>
      <c r="E21" s="139" t="s">
        <v>34</v>
      </c>
      <c r="F21" s="14">
        <v>26000</v>
      </c>
      <c r="G21" s="14">
        <f>(D21*F21)</f>
        <v>26000</v>
      </c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 s="21"/>
      <c r="B22" s="123" t="s">
        <v>35</v>
      </c>
      <c r="C22" s="29" t="s">
        <v>33</v>
      </c>
      <c r="D22" s="30">
        <v>0.05</v>
      </c>
      <c r="E22" s="139" t="s">
        <v>36</v>
      </c>
      <c r="F22" s="14">
        <v>26000</v>
      </c>
      <c r="G22" s="14">
        <f t="shared" ref="G22:G25" si="0">(D22*F22)</f>
        <v>1300</v>
      </c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 s="21"/>
      <c r="B23" s="123" t="s">
        <v>37</v>
      </c>
      <c r="C23" s="29" t="s">
        <v>33</v>
      </c>
      <c r="D23" s="30">
        <v>2.8</v>
      </c>
      <c r="E23" s="139" t="s">
        <v>36</v>
      </c>
      <c r="F23" s="14">
        <v>26000</v>
      </c>
      <c r="G23" s="14">
        <f t="shared" si="0"/>
        <v>72800</v>
      </c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 s="21"/>
      <c r="B24" s="123" t="s">
        <v>38</v>
      </c>
      <c r="C24" s="29" t="s">
        <v>33</v>
      </c>
      <c r="D24" s="30">
        <v>2.5</v>
      </c>
      <c r="E24" s="139" t="s">
        <v>39</v>
      </c>
      <c r="F24" s="14">
        <v>26000</v>
      </c>
      <c r="G24" s="14">
        <f t="shared" si="0"/>
        <v>65000</v>
      </c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 s="21"/>
      <c r="B25" s="123" t="s">
        <v>40</v>
      </c>
      <c r="C25" s="29" t="s">
        <v>33</v>
      </c>
      <c r="D25" s="30">
        <v>1.2</v>
      </c>
      <c r="E25" s="139" t="s">
        <v>20</v>
      </c>
      <c r="F25" s="14">
        <v>26000</v>
      </c>
      <c r="G25" s="14">
        <f t="shared" si="0"/>
        <v>31200</v>
      </c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 s="21"/>
      <c r="B26" s="31" t="s">
        <v>41</v>
      </c>
      <c r="C26" s="32"/>
      <c r="D26" s="32"/>
      <c r="E26" s="32"/>
      <c r="F26" s="33"/>
      <c r="G26" s="34">
        <f>SUM(G21:G25)</f>
        <v>196300</v>
      </c>
      <c r="IL26"/>
      <c r="IM26"/>
      <c r="IN26"/>
      <c r="IO26"/>
      <c r="IP26"/>
      <c r="IQ26"/>
      <c r="IR26"/>
      <c r="IS26"/>
      <c r="IT26"/>
      <c r="IU26"/>
    </row>
    <row r="27" spans="1:255" ht="12" customHeight="1">
      <c r="A27" s="2"/>
      <c r="B27" s="22"/>
      <c r="C27" s="24"/>
      <c r="D27" s="24"/>
      <c r="E27" s="24"/>
      <c r="F27" s="35"/>
      <c r="G27" s="35"/>
      <c r="IL27"/>
      <c r="IM27"/>
      <c r="IN27"/>
      <c r="IO27"/>
      <c r="IP27"/>
      <c r="IQ27"/>
      <c r="IR27"/>
      <c r="IS27"/>
      <c r="IT27"/>
      <c r="IU27"/>
    </row>
    <row r="28" spans="1:255" ht="12" customHeight="1">
      <c r="A28" s="5"/>
      <c r="B28" s="36" t="s">
        <v>42</v>
      </c>
      <c r="C28" s="37"/>
      <c r="D28" s="38"/>
      <c r="E28" s="38"/>
      <c r="F28" s="39"/>
      <c r="G28" s="39"/>
      <c r="IL28"/>
      <c r="IM28"/>
      <c r="IN28"/>
      <c r="IO28"/>
      <c r="IP28"/>
      <c r="IQ28"/>
      <c r="IR28"/>
      <c r="IS28"/>
      <c r="IT28"/>
      <c r="IU28"/>
    </row>
    <row r="29" spans="1:255" ht="24" customHeight="1">
      <c r="A29" s="5"/>
      <c r="B29" s="124" t="s">
        <v>26</v>
      </c>
      <c r="C29" s="125" t="s">
        <v>27</v>
      </c>
      <c r="D29" s="125" t="s">
        <v>28</v>
      </c>
      <c r="E29" s="124" t="s">
        <v>29</v>
      </c>
      <c r="F29" s="125" t="s">
        <v>30</v>
      </c>
      <c r="G29" s="124" t="s">
        <v>31</v>
      </c>
      <c r="IL29"/>
      <c r="IM29"/>
      <c r="IN29"/>
      <c r="IO29"/>
      <c r="IP29"/>
      <c r="IQ29"/>
      <c r="IR29"/>
      <c r="IS29"/>
      <c r="IT29"/>
      <c r="IU29"/>
    </row>
    <row r="30" spans="1:255" ht="12" customHeight="1">
      <c r="A30" s="79"/>
      <c r="B30" s="130"/>
      <c r="C30" s="131"/>
      <c r="D30" s="131"/>
      <c r="E30" s="131"/>
      <c r="F30" s="132"/>
      <c r="G30" s="132"/>
      <c r="IP30"/>
      <c r="IQ30"/>
      <c r="IR30"/>
      <c r="IS30"/>
      <c r="IT30"/>
      <c r="IU30"/>
    </row>
    <row r="31" spans="1:255" ht="12" customHeight="1">
      <c r="A31" s="5"/>
      <c r="B31" s="126" t="s">
        <v>43</v>
      </c>
      <c r="C31" s="127"/>
      <c r="D31" s="127"/>
      <c r="E31" s="127"/>
      <c r="F31" s="128"/>
      <c r="G31" s="129"/>
      <c r="IP31"/>
      <c r="IQ31"/>
      <c r="IR31"/>
      <c r="IS31"/>
      <c r="IT31"/>
      <c r="IU31"/>
    </row>
    <row r="32" spans="1:255" ht="12" customHeight="1">
      <c r="A32" s="2"/>
      <c r="B32" s="40"/>
      <c r="C32" s="41"/>
      <c r="D32" s="41"/>
      <c r="E32" s="41"/>
      <c r="F32" s="42"/>
      <c r="G32" s="42"/>
      <c r="IP32"/>
      <c r="IQ32"/>
      <c r="IR32"/>
      <c r="IS32"/>
      <c r="IT32"/>
      <c r="IU32"/>
    </row>
    <row r="33" spans="1:7" ht="12" customHeight="1">
      <c r="A33" s="5"/>
      <c r="B33" s="36" t="s">
        <v>44</v>
      </c>
      <c r="C33" s="37"/>
      <c r="D33" s="38"/>
      <c r="E33" s="38"/>
      <c r="F33" s="39"/>
      <c r="G33" s="39"/>
    </row>
    <row r="34" spans="1:7" ht="24" customHeight="1">
      <c r="A34" s="5"/>
      <c r="B34" s="43" t="s">
        <v>26</v>
      </c>
      <c r="C34" s="43" t="s">
        <v>27</v>
      </c>
      <c r="D34" s="43" t="s">
        <v>28</v>
      </c>
      <c r="E34" s="43" t="s">
        <v>29</v>
      </c>
      <c r="F34" s="44" t="s">
        <v>30</v>
      </c>
      <c r="G34" s="43" t="s">
        <v>31</v>
      </c>
    </row>
    <row r="35" spans="1:7" ht="25.5" customHeight="1">
      <c r="A35" s="21"/>
      <c r="B35" s="139" t="s">
        <v>45</v>
      </c>
      <c r="C35" s="29" t="s">
        <v>46</v>
      </c>
      <c r="D35" s="30">
        <v>1</v>
      </c>
      <c r="E35" s="13" t="s">
        <v>47</v>
      </c>
      <c r="F35" s="14">
        <v>32000</v>
      </c>
      <c r="G35" s="14">
        <f t="shared" ref="G35" si="1">(D35*F35)</f>
        <v>32000</v>
      </c>
    </row>
    <row r="36" spans="1:7" ht="12.75" customHeight="1">
      <c r="A36" s="5"/>
      <c r="B36" s="45" t="s">
        <v>48</v>
      </c>
      <c r="C36" s="46"/>
      <c r="D36" s="46"/>
      <c r="E36" s="46"/>
      <c r="F36" s="47"/>
      <c r="G36" s="48">
        <f>SUM(G35:G35)</f>
        <v>32000</v>
      </c>
    </row>
    <row r="37" spans="1:7" ht="12" customHeight="1">
      <c r="A37" s="2"/>
      <c r="B37" s="40"/>
      <c r="C37" s="41"/>
      <c r="D37" s="41"/>
      <c r="E37" s="41"/>
      <c r="F37" s="42"/>
      <c r="G37" s="42"/>
    </row>
    <row r="38" spans="1:7" ht="12" customHeight="1">
      <c r="A38" s="5"/>
      <c r="B38" s="36" t="s">
        <v>49</v>
      </c>
      <c r="C38" s="37"/>
      <c r="D38" s="38"/>
      <c r="E38" s="38"/>
      <c r="F38" s="39"/>
      <c r="G38" s="39"/>
    </row>
    <row r="39" spans="1:7" ht="24" customHeight="1">
      <c r="A39" s="5"/>
      <c r="B39" s="44" t="s">
        <v>50</v>
      </c>
      <c r="C39" s="44" t="s">
        <v>51</v>
      </c>
      <c r="D39" s="44" t="s">
        <v>52</v>
      </c>
      <c r="E39" s="44" t="s">
        <v>29</v>
      </c>
      <c r="F39" s="44" t="s">
        <v>30</v>
      </c>
      <c r="G39" s="44" t="s">
        <v>31</v>
      </c>
    </row>
    <row r="40" spans="1:7" ht="12.75" customHeight="1">
      <c r="A40" s="21"/>
      <c r="B40" s="49" t="s">
        <v>53</v>
      </c>
      <c r="C40" s="50"/>
      <c r="D40" s="50"/>
      <c r="E40" s="50"/>
      <c r="F40" s="50"/>
      <c r="G40" s="50"/>
    </row>
    <row r="41" spans="1:7" ht="12.75" customHeight="1">
      <c r="A41" s="21"/>
      <c r="B41" s="135" t="s">
        <v>54</v>
      </c>
      <c r="C41" s="136" t="s">
        <v>55</v>
      </c>
      <c r="D41" s="136">
        <v>2.7</v>
      </c>
      <c r="E41" s="138" t="s">
        <v>39</v>
      </c>
      <c r="F41" s="137">
        <v>29600</v>
      </c>
      <c r="G41" s="53">
        <f>(D41*F41)</f>
        <v>79920</v>
      </c>
    </row>
    <row r="42" spans="1:7" ht="12.75" customHeight="1">
      <c r="A42" s="21"/>
      <c r="B42" s="54" t="s">
        <v>56</v>
      </c>
      <c r="C42" s="55"/>
      <c r="D42" s="141"/>
      <c r="E42" s="55"/>
      <c r="F42" s="53"/>
      <c r="G42" s="53"/>
    </row>
    <row r="43" spans="1:7" ht="12.75" customHeight="1">
      <c r="A43" s="21"/>
      <c r="B43" s="140" t="s">
        <v>57</v>
      </c>
      <c r="C43" s="51" t="s">
        <v>55</v>
      </c>
      <c r="D43" s="52">
        <v>15</v>
      </c>
      <c r="E43" s="51" t="s">
        <v>58</v>
      </c>
      <c r="F43" s="53">
        <v>680</v>
      </c>
      <c r="G43" s="53">
        <f>(D43*F43)</f>
        <v>10200</v>
      </c>
    </row>
    <row r="44" spans="1:7" ht="12.75" customHeight="1">
      <c r="A44" s="21"/>
      <c r="B44" s="140" t="s">
        <v>59</v>
      </c>
      <c r="C44" s="51" t="s">
        <v>55</v>
      </c>
      <c r="D44" s="52">
        <v>19</v>
      </c>
      <c r="E44" s="51" t="s">
        <v>60</v>
      </c>
      <c r="F44" s="53">
        <v>690</v>
      </c>
      <c r="G44" s="53">
        <f t="shared" ref="G44:G45" si="2">(D44*F44)</f>
        <v>13110</v>
      </c>
    </row>
    <row r="45" spans="1:7" ht="12.75" customHeight="1">
      <c r="A45" s="21"/>
      <c r="B45" s="140" t="s">
        <v>61</v>
      </c>
      <c r="C45" s="51" t="s">
        <v>62</v>
      </c>
      <c r="D45" s="52">
        <v>1</v>
      </c>
      <c r="E45" s="51" t="s">
        <v>63</v>
      </c>
      <c r="F45" s="53">
        <v>485100</v>
      </c>
      <c r="G45" s="53">
        <f t="shared" si="2"/>
        <v>485100</v>
      </c>
    </row>
    <row r="46" spans="1:7" ht="12.75" customHeight="1">
      <c r="A46" s="21"/>
      <c r="B46" s="140"/>
      <c r="C46" s="55"/>
      <c r="D46" s="141"/>
      <c r="E46" s="55"/>
      <c r="F46" s="53"/>
      <c r="G46" s="53"/>
    </row>
    <row r="47" spans="1:7" ht="13.5" customHeight="1">
      <c r="A47" s="5"/>
      <c r="B47" s="56" t="s">
        <v>64</v>
      </c>
      <c r="C47" s="57"/>
      <c r="D47" s="57"/>
      <c r="E47" s="57"/>
      <c r="F47" s="58"/>
      <c r="G47" s="59">
        <f>SUM(G40:G46)</f>
        <v>588330</v>
      </c>
    </row>
    <row r="48" spans="1:7" ht="12" customHeight="1">
      <c r="A48" s="2"/>
      <c r="B48" s="40"/>
      <c r="C48" s="41"/>
      <c r="D48" s="41"/>
      <c r="E48" s="60"/>
      <c r="F48" s="42"/>
      <c r="G48" s="42"/>
    </row>
    <row r="49" spans="1:10" ht="12" customHeight="1">
      <c r="A49" s="5"/>
      <c r="B49" s="36" t="s">
        <v>65</v>
      </c>
      <c r="C49" s="37"/>
      <c r="D49" s="38"/>
      <c r="E49" s="38"/>
      <c r="F49" s="39"/>
      <c r="G49" s="39"/>
    </row>
    <row r="50" spans="1:10" ht="24" customHeight="1">
      <c r="A50" s="5"/>
      <c r="B50" s="43" t="s">
        <v>66</v>
      </c>
      <c r="C50" s="44" t="s">
        <v>51</v>
      </c>
      <c r="D50" s="44" t="s">
        <v>52</v>
      </c>
      <c r="E50" s="43" t="s">
        <v>29</v>
      </c>
      <c r="F50" s="44" t="s">
        <v>30</v>
      </c>
      <c r="G50" s="43" t="s">
        <v>31</v>
      </c>
    </row>
    <row r="51" spans="1:10" ht="12.75" customHeight="1">
      <c r="A51" s="21"/>
      <c r="B51" s="139" t="s">
        <v>67</v>
      </c>
      <c r="C51" s="51" t="s">
        <v>68</v>
      </c>
      <c r="D51" s="61">
        <v>60</v>
      </c>
      <c r="E51" s="29" t="s">
        <v>20</v>
      </c>
      <c r="F51" s="61">
        <v>750</v>
      </c>
      <c r="G51" s="53">
        <f>(D51*F51)</f>
        <v>45000</v>
      </c>
    </row>
    <row r="52" spans="1:10" ht="13.5" customHeight="1">
      <c r="A52" s="5"/>
      <c r="B52" s="62" t="s">
        <v>69</v>
      </c>
      <c r="C52" s="63"/>
      <c r="D52" s="63"/>
      <c r="E52" s="63"/>
      <c r="F52" s="64"/>
      <c r="G52" s="65">
        <f>SUM(G51)</f>
        <v>45000</v>
      </c>
      <c r="J52" s="133"/>
    </row>
    <row r="53" spans="1:10" ht="12" customHeight="1">
      <c r="A53" s="2"/>
      <c r="B53" s="82"/>
      <c r="C53" s="82"/>
      <c r="D53" s="82"/>
      <c r="E53" s="82"/>
      <c r="F53" s="83"/>
      <c r="G53" s="83"/>
    </row>
    <row r="54" spans="1:10" ht="12" customHeight="1">
      <c r="A54" s="79"/>
      <c r="B54" s="84" t="s">
        <v>70</v>
      </c>
      <c r="C54" s="85"/>
      <c r="D54" s="85"/>
      <c r="E54" s="85"/>
      <c r="F54" s="85"/>
      <c r="G54" s="86">
        <f>G26+G31+G36+G47+G52</f>
        <v>861630</v>
      </c>
    </row>
    <row r="55" spans="1:10" ht="12" customHeight="1">
      <c r="A55" s="79"/>
      <c r="B55" s="87" t="s">
        <v>71</v>
      </c>
      <c r="C55" s="67"/>
      <c r="D55" s="67"/>
      <c r="E55" s="67"/>
      <c r="F55" s="67"/>
      <c r="G55" s="88">
        <f>G54*0.05</f>
        <v>43081.5</v>
      </c>
    </row>
    <row r="56" spans="1:10" ht="12" customHeight="1">
      <c r="A56" s="79"/>
      <c r="B56" s="89" t="s">
        <v>72</v>
      </c>
      <c r="C56" s="66"/>
      <c r="D56" s="66"/>
      <c r="E56" s="66"/>
      <c r="F56" s="66"/>
      <c r="G56" s="90">
        <f>G55+G54</f>
        <v>904711.5</v>
      </c>
    </row>
    <row r="57" spans="1:10" ht="12" customHeight="1">
      <c r="A57" s="79"/>
      <c r="B57" s="87" t="s">
        <v>73</v>
      </c>
      <c r="C57" s="67"/>
      <c r="D57" s="67"/>
      <c r="E57" s="67"/>
      <c r="F57" s="67"/>
      <c r="G57" s="88">
        <f>G12</f>
        <v>6825000</v>
      </c>
    </row>
    <row r="58" spans="1:10" ht="12" customHeight="1">
      <c r="A58" s="79"/>
      <c r="B58" s="91" t="s">
        <v>74</v>
      </c>
      <c r="C58" s="92"/>
      <c r="D58" s="92"/>
      <c r="E58" s="92"/>
      <c r="F58" s="92"/>
      <c r="G58" s="93">
        <f>G57-G56</f>
        <v>5920288.5</v>
      </c>
    </row>
    <row r="59" spans="1:10" ht="12" customHeight="1">
      <c r="A59" s="79"/>
      <c r="B59" s="80" t="s">
        <v>75</v>
      </c>
      <c r="C59" s="81"/>
      <c r="D59" s="81"/>
      <c r="E59" s="81"/>
      <c r="F59" s="81"/>
      <c r="G59" s="76"/>
    </row>
    <row r="60" spans="1:10" ht="12.75" customHeight="1" thickBot="1">
      <c r="A60" s="79"/>
      <c r="B60" s="94"/>
      <c r="C60" s="81"/>
      <c r="D60" s="81"/>
      <c r="E60" s="81"/>
      <c r="F60" s="81"/>
      <c r="G60" s="76"/>
    </row>
    <row r="61" spans="1:10" ht="12" customHeight="1">
      <c r="A61" s="79"/>
      <c r="B61" s="106" t="s">
        <v>76</v>
      </c>
      <c r="C61" s="107"/>
      <c r="D61" s="107"/>
      <c r="E61" s="107"/>
      <c r="F61" s="108"/>
      <c r="G61" s="76"/>
    </row>
    <row r="62" spans="1:10" ht="12" customHeight="1">
      <c r="A62" s="79"/>
      <c r="B62" s="109" t="s">
        <v>77</v>
      </c>
      <c r="C62" s="78"/>
      <c r="D62" s="78"/>
      <c r="E62" s="78"/>
      <c r="F62" s="110"/>
      <c r="G62" s="76"/>
    </row>
    <row r="63" spans="1:10" ht="12" customHeight="1">
      <c r="A63" s="79"/>
      <c r="B63" s="109" t="s">
        <v>78</v>
      </c>
      <c r="C63" s="78"/>
      <c r="D63" s="78"/>
      <c r="E63" s="78"/>
      <c r="F63" s="110"/>
      <c r="G63" s="76"/>
    </row>
    <row r="64" spans="1:10" ht="12" customHeight="1">
      <c r="A64" s="79"/>
      <c r="B64" s="109" t="s">
        <v>79</v>
      </c>
      <c r="C64" s="78"/>
      <c r="D64" s="78"/>
      <c r="E64" s="78"/>
      <c r="F64" s="110"/>
      <c r="G64" s="76"/>
    </row>
    <row r="65" spans="1:7" ht="12" customHeight="1">
      <c r="A65" s="79"/>
      <c r="B65" s="109" t="s">
        <v>80</v>
      </c>
      <c r="C65" s="78"/>
      <c r="D65" s="78"/>
      <c r="E65" s="78"/>
      <c r="F65" s="110"/>
      <c r="G65" s="76"/>
    </row>
    <row r="66" spans="1:7" ht="12" customHeight="1">
      <c r="A66" s="79"/>
      <c r="B66" s="109" t="s">
        <v>81</v>
      </c>
      <c r="C66" s="78"/>
      <c r="D66" s="78"/>
      <c r="E66" s="78"/>
      <c r="F66" s="110"/>
      <c r="G66" s="76"/>
    </row>
    <row r="67" spans="1:7" ht="12.75" customHeight="1" thickBot="1">
      <c r="A67" s="79"/>
      <c r="B67" s="111" t="s">
        <v>82</v>
      </c>
      <c r="C67" s="112"/>
      <c r="D67" s="112"/>
      <c r="E67" s="112"/>
      <c r="F67" s="113"/>
      <c r="G67" s="76"/>
    </row>
    <row r="68" spans="1:7" ht="12.75" customHeight="1">
      <c r="A68" s="79"/>
      <c r="B68" s="104"/>
      <c r="C68" s="78"/>
      <c r="D68" s="78"/>
      <c r="E68" s="78"/>
      <c r="F68" s="78"/>
      <c r="G68" s="76"/>
    </row>
    <row r="69" spans="1:7" ht="15" customHeight="1" thickBot="1">
      <c r="A69" s="79"/>
      <c r="B69" s="142" t="s">
        <v>83</v>
      </c>
      <c r="C69" s="143"/>
      <c r="D69" s="103"/>
      <c r="E69" s="69"/>
      <c r="F69" s="69"/>
      <c r="G69" s="76"/>
    </row>
    <row r="70" spans="1:7" ht="12" customHeight="1">
      <c r="A70" s="79"/>
      <c r="B70" s="96" t="s">
        <v>66</v>
      </c>
      <c r="C70" s="70" t="s">
        <v>84</v>
      </c>
      <c r="D70" s="97" t="s">
        <v>85</v>
      </c>
      <c r="E70" s="69"/>
      <c r="F70" s="69"/>
      <c r="G70" s="76"/>
    </row>
    <row r="71" spans="1:7" ht="12" customHeight="1">
      <c r="A71" s="79"/>
      <c r="B71" s="98" t="s">
        <v>86</v>
      </c>
      <c r="C71" s="71">
        <f>G26</f>
        <v>196300</v>
      </c>
      <c r="D71" s="99">
        <f>(C71/C77)</f>
        <v>0.21697524569987228</v>
      </c>
      <c r="E71" s="69"/>
      <c r="F71" s="69"/>
      <c r="G71" s="76"/>
    </row>
    <row r="72" spans="1:7" ht="12" customHeight="1">
      <c r="A72" s="79"/>
      <c r="B72" s="98" t="s">
        <v>87</v>
      </c>
      <c r="C72" s="72">
        <v>0</v>
      </c>
      <c r="D72" s="99">
        <v>0</v>
      </c>
      <c r="E72" s="69"/>
      <c r="F72" s="69"/>
      <c r="G72" s="76"/>
    </row>
    <row r="73" spans="1:7" ht="12" customHeight="1">
      <c r="A73" s="79"/>
      <c r="B73" s="98" t="s">
        <v>88</v>
      </c>
      <c r="C73" s="71">
        <f>G36</f>
        <v>32000</v>
      </c>
      <c r="D73" s="99">
        <f>(C73/C77)</f>
        <v>3.5370391555761146E-2</v>
      </c>
      <c r="E73" s="69"/>
      <c r="F73" s="69"/>
      <c r="G73" s="76"/>
    </row>
    <row r="74" spans="1:7" ht="12" customHeight="1">
      <c r="A74" s="79"/>
      <c r="B74" s="98" t="s">
        <v>50</v>
      </c>
      <c r="C74" s="71">
        <f>G47</f>
        <v>588330</v>
      </c>
      <c r="D74" s="99">
        <f>(C74/C77)</f>
        <v>0.65029570200002984</v>
      </c>
      <c r="E74" s="69"/>
      <c r="F74" s="69"/>
      <c r="G74" s="76"/>
    </row>
    <row r="75" spans="1:7" ht="12" customHeight="1">
      <c r="A75" s="79"/>
      <c r="B75" s="98" t="s">
        <v>89</v>
      </c>
      <c r="C75" s="73">
        <f>G52</f>
        <v>45000</v>
      </c>
      <c r="D75" s="99">
        <f>(C75/C77)</f>
        <v>4.9739613125289114E-2</v>
      </c>
      <c r="E75" s="75"/>
      <c r="F75" s="75"/>
      <c r="G75" s="76"/>
    </row>
    <row r="76" spans="1:7" ht="12" customHeight="1">
      <c r="A76" s="79"/>
      <c r="B76" s="98" t="s">
        <v>90</v>
      </c>
      <c r="C76" s="73">
        <f>G55</f>
        <v>43081.5</v>
      </c>
      <c r="D76" s="99">
        <f>(C76/C77)</f>
        <v>4.7619047619047616E-2</v>
      </c>
      <c r="E76" s="75"/>
      <c r="F76" s="75"/>
      <c r="G76" s="76"/>
    </row>
    <row r="77" spans="1:7" ht="12.75" customHeight="1" thickBot="1">
      <c r="A77" s="79"/>
      <c r="B77" s="100" t="s">
        <v>91</v>
      </c>
      <c r="C77" s="101">
        <f>SUM(C71:C76)</f>
        <v>904711.5</v>
      </c>
      <c r="D77" s="102">
        <f>SUM(D71:D76)</f>
        <v>1</v>
      </c>
      <c r="E77" s="75"/>
      <c r="F77" s="75"/>
      <c r="G77" s="76"/>
    </row>
    <row r="78" spans="1:7" ht="12" customHeight="1">
      <c r="A78" s="79"/>
      <c r="B78" s="94"/>
      <c r="C78" s="81"/>
      <c r="D78" s="81"/>
      <c r="E78" s="81"/>
      <c r="F78" s="81"/>
      <c r="G78" s="76"/>
    </row>
    <row r="79" spans="1:7" ht="12.75" customHeight="1">
      <c r="A79" s="79"/>
      <c r="B79" s="95"/>
      <c r="C79" s="81"/>
      <c r="D79" s="81"/>
      <c r="E79" s="81"/>
      <c r="F79" s="81"/>
      <c r="G79" s="76"/>
    </row>
    <row r="80" spans="1:7" ht="12" customHeight="1" thickBot="1">
      <c r="A80" s="68"/>
      <c r="B80" s="115"/>
      <c r="C80" s="116" t="s">
        <v>92</v>
      </c>
      <c r="D80" s="117"/>
      <c r="E80" s="118"/>
      <c r="F80" s="74"/>
      <c r="G80" s="76"/>
    </row>
    <row r="81" spans="1:7" ht="12" customHeight="1">
      <c r="A81" s="79"/>
      <c r="B81" s="119" t="s">
        <v>93</v>
      </c>
      <c r="C81" s="120">
        <v>9500</v>
      </c>
      <c r="D81" s="120">
        <v>10500</v>
      </c>
      <c r="E81" s="121">
        <v>11500</v>
      </c>
      <c r="F81" s="114"/>
      <c r="G81" s="77"/>
    </row>
    <row r="82" spans="1:7" ht="12.75" customHeight="1" thickBot="1">
      <c r="A82" s="79"/>
      <c r="B82" s="100" t="s">
        <v>94</v>
      </c>
      <c r="C82" s="101">
        <f>(G56/C81)</f>
        <v>95.232789473684207</v>
      </c>
      <c r="D82" s="101">
        <f>(G56/D81)</f>
        <v>86.162999999999997</v>
      </c>
      <c r="E82" s="122">
        <f>(G56/E81)</f>
        <v>78.670565217391299</v>
      </c>
      <c r="F82" s="114"/>
      <c r="G82" s="77"/>
    </row>
    <row r="83" spans="1:7" ht="15.6" customHeight="1">
      <c r="A83" s="79"/>
      <c r="B83" s="105" t="s">
        <v>95</v>
      </c>
      <c r="C83" s="78"/>
      <c r="D83" s="78"/>
      <c r="E83" s="78"/>
      <c r="F83" s="78"/>
      <c r="G83" s="7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2021-05-03T15:39:28Z</dcterms:modified>
  <cp:category/>
  <cp:contentStatus/>
</cp:coreProperties>
</file>