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Aysen\Agencia de Àrea Cochrane\"/>
    </mc:Choice>
  </mc:AlternateContent>
  <bookViews>
    <workbookView xWindow="-105" yWindow="-105" windowWidth="19425" windowHeight="10425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G34" i="1"/>
  <c r="G22" i="1"/>
  <c r="G21" i="1"/>
  <c r="E72" i="1" l="1"/>
  <c r="C71" i="1"/>
  <c r="E70" i="1"/>
  <c r="E69" i="1"/>
  <c r="E71" i="1" l="1"/>
  <c r="E73" i="1"/>
  <c r="G54" i="1" s="1"/>
  <c r="D71" i="1"/>
  <c r="G48" i="1" l="1"/>
  <c r="G24" i="1"/>
  <c r="G23" i="1"/>
  <c r="G42" i="1" l="1"/>
  <c r="G49" i="1" l="1"/>
  <c r="G40" i="1"/>
  <c r="G43" i="1" l="1"/>
  <c r="C82" i="1" s="1"/>
  <c r="C80" i="1"/>
  <c r="C83" i="1"/>
  <c r="G25" i="1"/>
  <c r="C79" i="1" l="1"/>
  <c r="G35" i="1"/>
  <c r="C81" i="1" s="1"/>
  <c r="G51" i="1" l="1"/>
  <c r="G52" i="1" s="1"/>
  <c r="G53" i="1" l="1"/>
  <c r="C84" i="1"/>
  <c r="C85" i="1" s="1"/>
  <c r="E92" i="1" l="1"/>
  <c r="D92" i="1"/>
  <c r="C92" i="1"/>
  <c r="C90" i="1"/>
  <c r="E90" i="1"/>
  <c r="D90" i="1"/>
  <c r="G55" i="1"/>
  <c r="D82" i="1"/>
  <c r="D81" i="1"/>
  <c r="D83" i="1"/>
  <c r="D84" i="1"/>
  <c r="D79" i="1"/>
  <c r="D85" i="1" l="1"/>
</calcChain>
</file>

<file path=xl/sharedStrings.xml><?xml version="1.0" encoding="utf-8"?>
<sst xmlns="http://schemas.openxmlformats.org/spreadsheetml/2006/main" count="138" uniqueCount="109">
  <si>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</si>
  <si>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</si>
  <si>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</si>
  <si>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</si>
  <si>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</si>
  <si>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</si>
  <si>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</si>
  <si>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</si>
  <si>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</si>
  <si>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</si>
  <si>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</si>
  <si>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</si>
  <si>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</si>
  <si>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</si>
  <si>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</si>
  <si>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</si>
  <si>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</si>
  <si>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</si>
  <si>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</si>
  <si>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</si>
  <si>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</si>
  <si>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</si>
  <si>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</si>
  <si>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</si>
  <si>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</si>
  <si>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</si>
  <si>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</si>
  <si>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</si>
  <si>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</si>
  <si>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</si>
  <si>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</si>
  <si>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</si>
  <si>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</si>
  <si>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</si>
  <si>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</si>
  <si>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</si>
  <si>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</si>
  <si>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</si>
  <si>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</si>
  <si>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</si>
  <si>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</si>
  <si>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</si>
  <si>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</si>
  <si>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</si>
  <si>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</si>
  <si>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</si>
  <si>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</si>
  <si>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</si>
  <si>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</si>
  <si>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 Aysén</t>
  </si>
  <si>
    <t>Cochrane</t>
  </si>
  <si>
    <t>RAZA</t>
  </si>
  <si>
    <t>RENDIMIENTO (kg/rebaño)</t>
  </si>
  <si>
    <t>Feria</t>
  </si>
  <si>
    <t>FERTILIZANTES</t>
  </si>
  <si>
    <t>mezcla13/17/9/s7</t>
  </si>
  <si>
    <t>Kg</t>
  </si>
  <si>
    <t>FARMACOS</t>
  </si>
  <si>
    <t>Medicamentos veterinarios</t>
  </si>
  <si>
    <t>CB</t>
  </si>
  <si>
    <t>sep-oct</t>
  </si>
  <si>
    <t>kg</t>
  </si>
  <si>
    <t>OVINOS</t>
  </si>
  <si>
    <t>CORRIEDALE/DOHNE</t>
  </si>
  <si>
    <t>Oct-Ene</t>
  </si>
  <si>
    <t>Esquila</t>
  </si>
  <si>
    <t>Esquila de ojos y entrepiernas</t>
  </si>
  <si>
    <t>enero</t>
  </si>
  <si>
    <t>Enero</t>
  </si>
  <si>
    <t>Octubre</t>
  </si>
  <si>
    <t>COSTOS DIRECTOS DE PRODUCCIÓN POR 100 VIENTRES (INCLUYE IVA)</t>
  </si>
  <si>
    <t>Este rubro produce lana y corderos</t>
  </si>
  <si>
    <t>Producto</t>
  </si>
  <si>
    <t>Cantidad</t>
  </si>
  <si>
    <t>Total</t>
  </si>
  <si>
    <t>Corderos/as</t>
  </si>
  <si>
    <t>Lana</t>
  </si>
  <si>
    <t>PRECIO ESPERADO ($/Kg)</t>
  </si>
  <si>
    <t>Ovejas Reemplazo</t>
  </si>
  <si>
    <t>Rendimiento (Cbzas)</t>
  </si>
  <si>
    <t>Costo unitario ($/cabezas) (*)</t>
  </si>
  <si>
    <t>Rendimiento (Kg Lana)</t>
  </si>
  <si>
    <t>Costo unitario ($/Kg Lana) (*)</t>
  </si>
  <si>
    <t>7. cuadro de ingresos</t>
  </si>
  <si>
    <t>7.Cuadro Ingresos</t>
  </si>
  <si>
    <t>Precio/Cbz</t>
  </si>
  <si>
    <t>Sub Total Cbz</t>
  </si>
  <si>
    <t>ver nota 7</t>
  </si>
  <si>
    <t>unidad</t>
  </si>
  <si>
    <t>Abril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</si>
  <si>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</si>
  <si>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</si>
  <si>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JH</t>
  </si>
  <si>
    <t>Mantención de cercos y trabajos prediales</t>
  </si>
  <si>
    <t>Anual</t>
  </si>
  <si>
    <t>Forrajeo invernal</t>
  </si>
  <si>
    <t>Julio-Octubre</t>
  </si>
  <si>
    <t>Cabeza animal</t>
  </si>
  <si>
    <t>Fertilizacion de pradera</t>
  </si>
  <si>
    <t>Septiembre</t>
  </si>
  <si>
    <t>,</t>
  </si>
  <si>
    <t>Compra de fardos</t>
  </si>
  <si>
    <t xml:space="preserve">Unidad </t>
  </si>
  <si>
    <t>ESCENARIOS COSTO UNITARIO  ($/Cbzas) y ($/Kg Lana)</t>
  </si>
  <si>
    <t>$/100 ovinos</t>
  </si>
  <si>
    <t>COSTO TOTAL.</t>
  </si>
  <si>
    <t>N° JM</t>
  </si>
  <si>
    <t>JM</t>
  </si>
  <si>
    <t>Acondicionamiento y clasificacion de lana en galpon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</si>
</sst>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&quot; &quot;* #,##0.00&quot; &quot;;&quot;-&quot;* #,##0.00&quot; &quot;;&quot; &quot;* &quot;-&quot;??&quot; &quot;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\ _€_-;\-* #,##0\ _€_-;_-* &quot;-&quot;??\ _€_-;_-@_-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6" fillId="0" borderId="0" applyFont="0" applyFill="0" applyBorder="0" applyAlignment="0" applyProtection="0"/>
  </cellStyleXfs>
  <cellXfs count="159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/>
    <xf numFmtId="49" fontId="1" fillId="2" borderId="6" xfId="0" applyNumberFormat="1" applyFont="1" applyFill="1" applyBorder="1" applyAlignment="1">
      <alignment horizontal="right"/>
    </xf>
    <xf numFmtId="165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/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49" fontId="4" fillId="3" borderId="19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wrapText="1"/>
    </xf>
    <xf numFmtId="0" fontId="1" fillId="10" borderId="53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7" fillId="2" borderId="1" xfId="0" applyFont="1" applyFill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49" fontId="8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7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0" fontId="1" fillId="10" borderId="53" xfId="0" applyFont="1" applyFill="1" applyBorder="1" applyAlignment="1">
      <alignment horizontal="center" vertical="center" wrapText="1"/>
    </xf>
    <xf numFmtId="168" fontId="1" fillId="0" borderId="53" xfId="1" applyNumberFormat="1" applyFont="1" applyFill="1" applyBorder="1" applyAlignment="1">
      <alignment horizontal="right" vertical="center" wrapText="1"/>
    </xf>
    <xf numFmtId="3" fontId="2" fillId="2" borderId="12" xfId="0" applyNumberFormat="1" applyFont="1" applyFill="1" applyBorder="1" applyAlignment="1"/>
    <xf numFmtId="49" fontId="8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Border="1" applyAlignment="1"/>
    <xf numFmtId="0" fontId="7" fillId="2" borderId="24" xfId="0" applyFont="1" applyFill="1" applyBorder="1" applyAlignment="1"/>
    <xf numFmtId="0" fontId="2" fillId="2" borderId="18" xfId="0" applyFont="1" applyFill="1" applyBorder="1" applyAlignment="1">
      <alignment horizont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8" fillId="5" borderId="26" xfId="0" applyNumberFormat="1" applyFont="1" applyFill="1" applyBorder="1" applyAlignment="1">
      <alignment vertical="center"/>
    </xf>
    <xf numFmtId="0" fontId="8" fillId="5" borderId="27" xfId="0" applyFont="1" applyFill="1" applyBorder="1" applyAlignment="1">
      <alignment vertical="center"/>
    </xf>
    <xf numFmtId="166" fontId="8" fillId="5" borderId="28" xfId="0" applyNumberFormat="1" applyFont="1" applyFill="1" applyBorder="1" applyAlignment="1">
      <alignment vertical="center"/>
    </xf>
    <xf numFmtId="49" fontId="8" fillId="3" borderId="29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6" fontId="8" fillId="3" borderId="30" xfId="0" applyNumberFormat="1" applyFont="1" applyFill="1" applyBorder="1" applyAlignment="1">
      <alignment vertical="center"/>
    </xf>
    <xf numFmtId="49" fontId="8" fillId="5" borderId="29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6" fontId="8" fillId="5" borderId="30" xfId="0" applyNumberFormat="1" applyFont="1" applyFill="1" applyBorder="1" applyAlignment="1">
      <alignment vertical="center"/>
    </xf>
    <xf numFmtId="49" fontId="8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8" fillId="6" borderId="33" xfId="0" applyNumberFormat="1" applyFont="1" applyFill="1" applyBorder="1" applyAlignment="1">
      <alignment vertical="center"/>
    </xf>
    <xf numFmtId="49" fontId="7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166" fontId="8" fillId="2" borderId="22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49" fontId="14" fillId="2" borderId="22" xfId="0" applyNumberFormat="1" applyFont="1" applyFill="1" applyBorder="1" applyAlignment="1">
      <alignment vertical="center"/>
    </xf>
    <xf numFmtId="3" fontId="14" fillId="0" borderId="53" xfId="0" applyNumberFormat="1" applyFont="1" applyBorder="1"/>
    <xf numFmtId="0" fontId="14" fillId="2" borderId="22" xfId="0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7" borderId="22" xfId="0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49" fontId="12" fillId="8" borderId="23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167" fontId="12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7" fillId="2" borderId="20" xfId="0" applyFont="1" applyFill="1" applyBorder="1" applyAlignment="1"/>
    <xf numFmtId="0" fontId="10" fillId="9" borderId="21" xfId="0" applyFont="1" applyFill="1" applyBorder="1" applyAlignment="1">
      <alignment vertical="center"/>
    </xf>
    <xf numFmtId="49" fontId="15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167" fontId="12" fillId="8" borderId="53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7" fillId="0" borderId="0" xfId="0" applyNumberFormat="1" applyFont="1"/>
    <xf numFmtId="0" fontId="1" fillId="2" borderId="6" xfId="0" applyNumberFormat="1" applyFont="1" applyFill="1" applyBorder="1" applyAlignment="1">
      <alignment horizontal="center" wrapText="1"/>
    </xf>
    <xf numFmtId="49" fontId="1" fillId="2" borderId="54" xfId="0" applyNumberFormat="1" applyFont="1" applyFill="1" applyBorder="1" applyAlignment="1">
      <alignment wrapText="1"/>
    </xf>
    <xf numFmtId="49" fontId="1" fillId="2" borderId="54" xfId="0" applyNumberFormat="1" applyFont="1" applyFill="1" applyBorder="1" applyAlignment="1">
      <alignment horizontal="center" wrapText="1"/>
    </xf>
    <xf numFmtId="0" fontId="1" fillId="2" borderId="54" xfId="0" applyNumberFormat="1" applyFont="1" applyFill="1" applyBorder="1" applyAlignment="1">
      <alignment horizontal="center" wrapText="1"/>
    </xf>
    <xf numFmtId="49" fontId="1" fillId="2" borderId="54" xfId="0" applyNumberFormat="1" applyFont="1" applyFill="1" applyBorder="1" applyAlignment="1">
      <alignment horizontal="right" wrapText="1"/>
    </xf>
    <xf numFmtId="3" fontId="1" fillId="2" borderId="54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left" indent="2"/>
    </xf>
    <xf numFmtId="3" fontId="1" fillId="2" borderId="6" xfId="0" applyNumberFormat="1" applyFont="1" applyFill="1" applyBorder="1" applyAlignment="1">
      <alignment horizontal="center"/>
    </xf>
    <xf numFmtId="49" fontId="15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9" fillId="3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4" fillId="0" borderId="58" xfId="0" applyNumberFormat="1" applyFont="1" applyBorder="1"/>
    <xf numFmtId="3" fontId="14" fillId="0" borderId="59" xfId="0" applyNumberFormat="1" applyFont="1" applyBorder="1"/>
    <xf numFmtId="0" fontId="14" fillId="0" borderId="60" xfId="0" applyNumberFormat="1" applyFont="1" applyBorder="1"/>
    <xf numFmtId="3" fontId="14" fillId="0" borderId="61" xfId="0" applyNumberFormat="1" applyFont="1" applyBorder="1"/>
    <xf numFmtId="3" fontId="14" fillId="0" borderId="62" xfId="0" applyNumberFormat="1" applyFont="1" applyBorder="1"/>
    <xf numFmtId="0" fontId="14" fillId="11" borderId="55" xfId="0" applyNumberFormat="1" applyFont="1" applyFill="1" applyBorder="1"/>
    <xf numFmtId="0" fontId="14" fillId="11" borderId="56" xfId="0" applyNumberFormat="1" applyFont="1" applyFill="1" applyBorder="1"/>
    <xf numFmtId="0" fontId="14" fillId="11" borderId="57" xfId="0" applyNumberFormat="1" applyFont="1" applyFill="1" applyBorder="1"/>
    <xf numFmtId="0" fontId="5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295275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5"/>
  <sheetViews>
    <sheetView showGridLines="0" tabSelected="1" workbookViewId="0">
      <selection activeCell="I68" sqref="I68"/>
    </sheetView>
  </sheetViews>
  <sheetFormatPr baseColWidth="10" defaultColWidth="10.85546875" defaultRowHeight="11.25" customHeight="1" x14ac:dyDescent="0.3"/>
  <cols>
    <col min="1" max="1" width="4.42578125" style="35" customWidth="1"/>
    <col min="2" max="2" width="25" style="35" customWidth="1"/>
    <col min="3" max="3" width="19.42578125" style="35" customWidth="1"/>
    <col min="4" max="4" width="9.42578125" style="35" customWidth="1"/>
    <col min="5" max="5" width="14.42578125" style="35" customWidth="1"/>
    <col min="6" max="6" width="11" style="35" customWidth="1"/>
    <col min="7" max="7" width="12.42578125" style="35" customWidth="1"/>
    <col min="8" max="255" width="10.85546875" style="35" customWidth="1"/>
    <col min="256" max="16384" width="10.85546875" style="36"/>
  </cols>
  <sheetData>
    <row r="1" spans="1:7" ht="15" customHeight="1" x14ac:dyDescent="0.3">
      <c r="A1" s="34"/>
      <c r="B1" s="34"/>
      <c r="C1" s="34"/>
      <c r="D1" s="34"/>
      <c r="E1" s="34"/>
      <c r="F1" s="34"/>
      <c r="G1" s="34"/>
    </row>
    <row r="2" spans="1:7" ht="15" customHeight="1" x14ac:dyDescent="0.3">
      <c r="A2" s="34"/>
      <c r="B2" s="34"/>
      <c r="C2" s="34"/>
      <c r="D2" s="34"/>
      <c r="E2" s="34"/>
      <c r="F2" s="34"/>
      <c r="G2" s="34"/>
    </row>
    <row r="3" spans="1:7" ht="15" customHeight="1" x14ac:dyDescent="0.3">
      <c r="A3" s="34"/>
      <c r="B3" s="34"/>
      <c r="C3" s="34"/>
      <c r="D3" s="34"/>
      <c r="E3" s="34"/>
      <c r="F3" s="34"/>
      <c r="G3" s="34"/>
    </row>
    <row r="4" spans="1:7" ht="15" customHeight="1" x14ac:dyDescent="0.3">
      <c r="A4" s="34"/>
      <c r="B4" s="34"/>
      <c r="C4" s="34"/>
      <c r="D4" s="34"/>
      <c r="E4" s="34"/>
      <c r="F4" s="34"/>
      <c r="G4" s="34"/>
    </row>
    <row r="5" spans="1:7" ht="15" customHeight="1" x14ac:dyDescent="0.3">
      <c r="A5" s="34"/>
      <c r="B5" s="34"/>
      <c r="C5" s="34"/>
      <c r="D5" s="34"/>
      <c r="E5" s="34"/>
      <c r="F5" s="34"/>
      <c r="G5" s="34"/>
    </row>
    <row r="6" spans="1:7" ht="15" customHeight="1" x14ac:dyDescent="0.3">
      <c r="A6" s="34"/>
      <c r="B6" s="34"/>
      <c r="C6" s="34"/>
      <c r="D6" s="34"/>
      <c r="E6" s="34"/>
      <c r="F6" s="34"/>
      <c r="G6" s="34"/>
    </row>
    <row r="7" spans="1:7" ht="15" customHeight="1" x14ac:dyDescent="0.3">
      <c r="A7" s="34"/>
      <c r="B7" s="34"/>
      <c r="C7" s="34"/>
      <c r="D7" s="34"/>
      <c r="E7" s="34"/>
      <c r="F7" s="34"/>
      <c r="G7" s="34"/>
    </row>
    <row r="8" spans="1:7" ht="15" customHeight="1" x14ac:dyDescent="0.3">
      <c r="A8" s="34"/>
      <c r="B8" s="37"/>
      <c r="C8" s="38"/>
      <c r="D8" s="34"/>
      <c r="E8" s="38"/>
      <c r="F8" s="38"/>
      <c r="G8" s="38"/>
    </row>
    <row r="9" spans="1:7" ht="12" customHeight="1" x14ac:dyDescent="0.3">
      <c r="A9" s="39"/>
      <c r="B9" s="40" t="s">
        <v>0</v>
      </c>
      <c r="C9" s="41" t="s">
        <v>62</v>
      </c>
      <c r="D9" s="3"/>
      <c r="E9" s="144" t="s">
        <v>52</v>
      </c>
      <c r="F9" s="145"/>
      <c r="G9" s="5" t="s">
        <v>87</v>
      </c>
    </row>
    <row r="10" spans="1:7" ht="19.5" customHeight="1" x14ac:dyDescent="0.3">
      <c r="A10" s="39"/>
      <c r="B10" s="1" t="s">
        <v>51</v>
      </c>
      <c r="C10" s="2" t="s">
        <v>63</v>
      </c>
      <c r="D10" s="3"/>
      <c r="E10" s="142" t="s">
        <v>1</v>
      </c>
      <c r="F10" s="143"/>
      <c r="G10" s="4" t="s">
        <v>68</v>
      </c>
    </row>
    <row r="11" spans="1:7" ht="18" customHeight="1" x14ac:dyDescent="0.3">
      <c r="A11" s="39"/>
      <c r="B11" s="1" t="s">
        <v>2</v>
      </c>
      <c r="C11" s="4" t="s">
        <v>3</v>
      </c>
      <c r="D11" s="3"/>
      <c r="E11" s="142" t="s">
        <v>77</v>
      </c>
      <c r="F11" s="143"/>
      <c r="G11" s="5" t="s">
        <v>87</v>
      </c>
    </row>
    <row r="12" spans="1:7" ht="11.25" customHeight="1" x14ac:dyDescent="0.3">
      <c r="A12" s="39"/>
      <c r="B12" s="1" t="s">
        <v>4</v>
      </c>
      <c r="C12" s="6" t="s">
        <v>49</v>
      </c>
      <c r="D12" s="3"/>
      <c r="E12" s="32" t="s">
        <v>5</v>
      </c>
      <c r="F12" s="33"/>
      <c r="G12" s="5" t="s">
        <v>87</v>
      </c>
    </row>
    <row r="13" spans="1:7" ht="11.25" customHeight="1" x14ac:dyDescent="0.3">
      <c r="A13" s="39"/>
      <c r="B13" s="1" t="s">
        <v>6</v>
      </c>
      <c r="C13" s="4" t="s">
        <v>50</v>
      </c>
      <c r="D13" s="3"/>
      <c r="E13" s="142" t="s">
        <v>7</v>
      </c>
      <c r="F13" s="143"/>
      <c r="G13" s="4" t="s">
        <v>53</v>
      </c>
    </row>
    <row r="14" spans="1:7" ht="13.5" customHeight="1" x14ac:dyDescent="0.3">
      <c r="A14" s="39"/>
      <c r="B14" s="1" t="s">
        <v>8</v>
      </c>
      <c r="C14" s="4" t="s">
        <v>50</v>
      </c>
      <c r="D14" s="3"/>
      <c r="E14" s="142" t="s">
        <v>9</v>
      </c>
      <c r="F14" s="143"/>
      <c r="G14" s="4" t="s">
        <v>69</v>
      </c>
    </row>
    <row r="15" spans="1:7" ht="25.5" customHeight="1" x14ac:dyDescent="0.3">
      <c r="A15" s="39"/>
      <c r="B15" s="1" t="s">
        <v>10</v>
      </c>
      <c r="C15" s="8">
        <v>44265</v>
      </c>
      <c r="D15" s="3"/>
      <c r="E15" s="146" t="s">
        <v>11</v>
      </c>
      <c r="F15" s="147"/>
      <c r="G15" s="6" t="s">
        <v>71</v>
      </c>
    </row>
    <row r="16" spans="1:7" ht="12" customHeight="1" x14ac:dyDescent="0.3">
      <c r="A16" s="34"/>
      <c r="B16" s="42"/>
      <c r="C16" s="43"/>
      <c r="D16" s="44"/>
      <c r="E16" s="45"/>
      <c r="F16" s="45"/>
      <c r="G16" s="46"/>
    </row>
    <row r="17" spans="1:7" ht="12" customHeight="1" x14ac:dyDescent="0.3">
      <c r="A17" s="47"/>
      <c r="B17" s="148" t="s">
        <v>70</v>
      </c>
      <c r="C17" s="149"/>
      <c r="D17" s="149"/>
      <c r="E17" s="149"/>
      <c r="F17" s="149"/>
      <c r="G17" s="149"/>
    </row>
    <row r="18" spans="1:7" ht="12" customHeight="1" x14ac:dyDescent="0.3">
      <c r="A18" s="34"/>
      <c r="B18" s="48"/>
      <c r="C18" s="49"/>
      <c r="D18" s="49"/>
      <c r="E18" s="49"/>
      <c r="F18" s="50"/>
      <c r="G18" s="50"/>
    </row>
    <row r="19" spans="1:7" ht="12" customHeight="1" x14ac:dyDescent="0.3">
      <c r="A19" s="39"/>
      <c r="B19" s="51" t="s">
        <v>12</v>
      </c>
      <c r="C19" s="52"/>
      <c r="D19" s="53"/>
      <c r="E19" s="53"/>
      <c r="F19" s="53"/>
      <c r="G19" s="53"/>
    </row>
    <row r="20" spans="1:7" ht="24" customHeight="1" x14ac:dyDescent="0.3">
      <c r="A20" s="47"/>
      <c r="B20" s="54" t="s">
        <v>13</v>
      </c>
      <c r="C20" s="54" t="s">
        <v>14</v>
      </c>
      <c r="D20" s="54" t="s">
        <v>15</v>
      </c>
      <c r="E20" s="54" t="s">
        <v>16</v>
      </c>
      <c r="F20" s="54" t="s">
        <v>17</v>
      </c>
      <c r="G20" s="54" t="s">
        <v>18</v>
      </c>
    </row>
    <row r="21" spans="1:7" ht="12.75" customHeight="1" x14ac:dyDescent="0.3">
      <c r="A21" s="47"/>
      <c r="B21" s="31" t="s">
        <v>93</v>
      </c>
      <c r="C21" s="9" t="s">
        <v>92</v>
      </c>
      <c r="D21" s="132">
        <v>20</v>
      </c>
      <c r="E21" s="9" t="s">
        <v>94</v>
      </c>
      <c r="F21" s="7">
        <v>25000</v>
      </c>
      <c r="G21" s="7">
        <f>(D21*F21)</f>
        <v>500000</v>
      </c>
    </row>
    <row r="22" spans="1:7" ht="12.75" customHeight="1" x14ac:dyDescent="0.3">
      <c r="A22" s="47"/>
      <c r="B22" s="31" t="s">
        <v>95</v>
      </c>
      <c r="C22" s="9" t="s">
        <v>92</v>
      </c>
      <c r="D22" s="132">
        <v>20</v>
      </c>
      <c r="E22" s="9" t="s">
        <v>96</v>
      </c>
      <c r="F22" s="7">
        <v>25000</v>
      </c>
      <c r="G22" s="7">
        <f>(D22*F22)</f>
        <v>500000</v>
      </c>
    </row>
    <row r="23" spans="1:7" ht="12.75" customHeight="1" x14ac:dyDescent="0.3">
      <c r="A23" s="47"/>
      <c r="B23" s="30" t="s">
        <v>65</v>
      </c>
      <c r="C23" s="55" t="s">
        <v>97</v>
      </c>
      <c r="D23" s="55">
        <v>100</v>
      </c>
      <c r="E23" s="55" t="s">
        <v>64</v>
      </c>
      <c r="F23" s="56">
        <v>1100</v>
      </c>
      <c r="G23" s="56">
        <f t="shared" ref="G23:G24" si="0">D23*F23</f>
        <v>110000</v>
      </c>
    </row>
    <row r="24" spans="1:7" ht="12.75" customHeight="1" x14ac:dyDescent="0.3">
      <c r="A24" s="47"/>
      <c r="B24" s="30" t="s">
        <v>66</v>
      </c>
      <c r="C24" s="55" t="s">
        <v>97</v>
      </c>
      <c r="D24" s="55">
        <v>100</v>
      </c>
      <c r="E24" s="55" t="s">
        <v>64</v>
      </c>
      <c r="F24" s="56">
        <v>400</v>
      </c>
      <c r="G24" s="56">
        <f t="shared" si="0"/>
        <v>40000</v>
      </c>
    </row>
    <row r="25" spans="1:7" ht="12.75" customHeight="1" x14ac:dyDescent="0.3">
      <c r="A25" s="47"/>
      <c r="B25" s="11" t="s">
        <v>19</v>
      </c>
      <c r="C25" s="12"/>
      <c r="D25" s="12"/>
      <c r="E25" s="12"/>
      <c r="F25" s="13"/>
      <c r="G25" s="14">
        <f>SUM(G21:G24)</f>
        <v>1150000</v>
      </c>
    </row>
    <row r="26" spans="1:7" ht="12" customHeight="1" x14ac:dyDescent="0.3">
      <c r="A26" s="34"/>
      <c r="B26" s="48"/>
      <c r="C26" s="50"/>
      <c r="D26" s="50"/>
      <c r="E26" s="50"/>
      <c r="F26" s="57"/>
      <c r="G26" s="57"/>
    </row>
    <row r="27" spans="1:7" ht="12" customHeight="1" x14ac:dyDescent="0.3">
      <c r="A27" s="39"/>
      <c r="B27" s="58" t="s">
        <v>20</v>
      </c>
      <c r="C27" s="59"/>
      <c r="D27" s="60"/>
      <c r="E27" s="60"/>
      <c r="F27" s="61"/>
      <c r="G27" s="61"/>
    </row>
    <row r="28" spans="1:7" ht="24" customHeight="1" x14ac:dyDescent="0.3">
      <c r="A28" s="39"/>
      <c r="B28" s="62" t="s">
        <v>13</v>
      </c>
      <c r="C28" s="63" t="s">
        <v>14</v>
      </c>
      <c r="D28" s="63" t="s">
        <v>15</v>
      </c>
      <c r="E28" s="62" t="s">
        <v>16</v>
      </c>
      <c r="F28" s="63" t="s">
        <v>17</v>
      </c>
      <c r="G28" s="62" t="s">
        <v>18</v>
      </c>
    </row>
    <row r="29" spans="1:7" ht="12" customHeight="1" x14ac:dyDescent="0.3">
      <c r="A29" s="39"/>
      <c r="B29" s="64"/>
      <c r="C29" s="65"/>
      <c r="D29" s="65"/>
      <c r="E29" s="65"/>
      <c r="F29" s="66"/>
      <c r="G29" s="66"/>
    </row>
    <row r="30" spans="1:7" ht="12" customHeight="1" x14ac:dyDescent="0.3">
      <c r="A30" s="39"/>
      <c r="B30" s="21" t="s">
        <v>21</v>
      </c>
      <c r="C30" s="22"/>
      <c r="D30" s="22"/>
      <c r="E30" s="22"/>
      <c r="F30" s="23"/>
      <c r="G30" s="24"/>
    </row>
    <row r="31" spans="1:7" ht="12" customHeight="1" x14ac:dyDescent="0.3">
      <c r="A31" s="34"/>
      <c r="B31" s="67"/>
      <c r="C31" s="68"/>
      <c r="D31" s="68"/>
      <c r="E31" s="68"/>
      <c r="F31" s="69"/>
      <c r="G31" s="69"/>
    </row>
    <row r="32" spans="1:7" ht="12" customHeight="1" x14ac:dyDescent="0.3">
      <c r="A32" s="39"/>
      <c r="B32" s="58" t="s">
        <v>22</v>
      </c>
      <c r="C32" s="59"/>
      <c r="D32" s="60"/>
      <c r="E32" s="60"/>
      <c r="F32" s="61"/>
      <c r="G32" s="61"/>
    </row>
    <row r="33" spans="1:11" ht="24" customHeight="1" x14ac:dyDescent="0.3">
      <c r="A33" s="39"/>
      <c r="B33" s="70" t="s">
        <v>13</v>
      </c>
      <c r="C33" s="70" t="s">
        <v>14</v>
      </c>
      <c r="D33" s="70" t="s">
        <v>106</v>
      </c>
      <c r="E33" s="70" t="s">
        <v>16</v>
      </c>
      <c r="F33" s="71" t="s">
        <v>17</v>
      </c>
      <c r="G33" s="70" t="s">
        <v>18</v>
      </c>
    </row>
    <row r="34" spans="1:11" ht="12.75" customHeight="1" x14ac:dyDescent="0.3">
      <c r="A34" s="47"/>
      <c r="B34" s="133" t="s">
        <v>98</v>
      </c>
      <c r="C34" s="134" t="s">
        <v>107</v>
      </c>
      <c r="D34" s="135">
        <v>1</v>
      </c>
      <c r="E34" s="136" t="s">
        <v>99</v>
      </c>
      <c r="F34" s="137">
        <v>240000</v>
      </c>
      <c r="G34" s="137">
        <f>+D34*F34</f>
        <v>240000</v>
      </c>
    </row>
    <row r="35" spans="1:11" ht="12.75" customHeight="1" x14ac:dyDescent="0.3">
      <c r="A35" s="39"/>
      <c r="B35" s="15" t="s">
        <v>23</v>
      </c>
      <c r="C35" s="16"/>
      <c r="D35" s="16"/>
      <c r="E35" s="16"/>
      <c r="F35" s="17"/>
      <c r="G35" s="18">
        <f>SUM(G34:G34)</f>
        <v>240000</v>
      </c>
    </row>
    <row r="36" spans="1:11" ht="12" customHeight="1" x14ac:dyDescent="0.3">
      <c r="A36" s="34"/>
      <c r="B36" s="67"/>
      <c r="C36" s="68"/>
      <c r="D36" s="68"/>
      <c r="E36" s="68"/>
      <c r="F36" s="69"/>
      <c r="G36" s="69"/>
    </row>
    <row r="37" spans="1:11" ht="12" customHeight="1" x14ac:dyDescent="0.3">
      <c r="A37" s="39"/>
      <c r="B37" s="58" t="s">
        <v>24</v>
      </c>
      <c r="C37" s="59"/>
      <c r="D37" s="60"/>
      <c r="E37" s="60"/>
      <c r="F37" s="61"/>
      <c r="G37" s="61"/>
    </row>
    <row r="38" spans="1:11" ht="24" customHeight="1" x14ac:dyDescent="0.3">
      <c r="A38" s="39"/>
      <c r="B38" s="71" t="s">
        <v>25</v>
      </c>
      <c r="C38" s="71" t="s">
        <v>14</v>
      </c>
      <c r="D38" s="71" t="s">
        <v>73</v>
      </c>
      <c r="E38" s="71" t="s">
        <v>16</v>
      </c>
      <c r="F38" s="71" t="s">
        <v>17</v>
      </c>
      <c r="G38" s="71" t="s">
        <v>18</v>
      </c>
      <c r="K38" s="72"/>
    </row>
    <row r="39" spans="1:11" ht="12.75" customHeight="1" x14ac:dyDescent="0.3">
      <c r="A39" s="47"/>
      <c r="B39" s="29" t="s">
        <v>54</v>
      </c>
      <c r="C39" s="9"/>
      <c r="D39" s="10"/>
      <c r="E39" s="31"/>
      <c r="F39" s="7"/>
      <c r="G39" s="7"/>
      <c r="K39" s="72"/>
    </row>
    <row r="40" spans="1:11" ht="12.75" customHeight="1" x14ac:dyDescent="0.3">
      <c r="A40" s="73"/>
      <c r="B40" s="31" t="s">
        <v>55</v>
      </c>
      <c r="C40" s="9" t="s">
        <v>56</v>
      </c>
      <c r="D40" s="10">
        <v>700</v>
      </c>
      <c r="E40" s="31" t="s">
        <v>60</v>
      </c>
      <c r="F40" s="7">
        <v>530</v>
      </c>
      <c r="G40" s="7">
        <f t="shared" ref="G40" si="1">(D40*F40)</f>
        <v>371000</v>
      </c>
      <c r="K40" s="72"/>
    </row>
    <row r="41" spans="1:11" ht="12.75" customHeight="1" x14ac:dyDescent="0.3">
      <c r="A41" s="73"/>
      <c r="B41" s="29" t="s">
        <v>57</v>
      </c>
      <c r="C41" s="9"/>
      <c r="D41" s="10"/>
      <c r="E41" s="31"/>
      <c r="F41" s="7" t="s">
        <v>100</v>
      </c>
      <c r="G41" s="7"/>
      <c r="K41" s="72"/>
    </row>
    <row r="42" spans="1:11" ht="12.75" customHeight="1" x14ac:dyDescent="0.3">
      <c r="A42" s="73"/>
      <c r="B42" s="31" t="s">
        <v>58</v>
      </c>
      <c r="C42" s="9" t="s">
        <v>59</v>
      </c>
      <c r="D42" s="10">
        <v>100</v>
      </c>
      <c r="E42" s="31" t="s">
        <v>60</v>
      </c>
      <c r="F42" s="7">
        <v>2000</v>
      </c>
      <c r="G42" s="7">
        <f t="shared" ref="G42" si="2">(D42*F42)</f>
        <v>200000</v>
      </c>
      <c r="K42" s="72"/>
    </row>
    <row r="43" spans="1:11" ht="13.5" customHeight="1" x14ac:dyDescent="0.3">
      <c r="A43" s="39"/>
      <c r="B43" s="21" t="s">
        <v>26</v>
      </c>
      <c r="C43" s="22"/>
      <c r="D43" s="22"/>
      <c r="E43" s="22"/>
      <c r="F43" s="23"/>
      <c r="G43" s="24">
        <f>SUM(G39:G41)</f>
        <v>371000</v>
      </c>
    </row>
    <row r="44" spans="1:11" ht="12" customHeight="1" x14ac:dyDescent="0.3">
      <c r="A44" s="34"/>
      <c r="B44" s="67"/>
      <c r="C44" s="68"/>
      <c r="D44" s="68"/>
      <c r="E44" s="74"/>
      <c r="F44" s="69"/>
      <c r="G44" s="69"/>
    </row>
    <row r="45" spans="1:11" ht="12" customHeight="1" x14ac:dyDescent="0.3">
      <c r="A45" s="39"/>
      <c r="B45" s="58" t="s">
        <v>27</v>
      </c>
      <c r="C45" s="59"/>
      <c r="D45" s="60"/>
      <c r="E45" s="60"/>
      <c r="F45" s="61"/>
      <c r="G45" s="61"/>
    </row>
    <row r="46" spans="1:11" ht="24" customHeight="1" x14ac:dyDescent="0.3">
      <c r="A46" s="39"/>
      <c r="B46" s="70" t="s">
        <v>28</v>
      </c>
      <c r="C46" s="71" t="s">
        <v>102</v>
      </c>
      <c r="D46" s="71" t="s">
        <v>73</v>
      </c>
      <c r="E46" s="70" t="s">
        <v>16</v>
      </c>
      <c r="F46" s="71" t="s">
        <v>17</v>
      </c>
      <c r="G46" s="70" t="s">
        <v>18</v>
      </c>
    </row>
    <row r="47" spans="1:11" ht="16.5" x14ac:dyDescent="0.3">
      <c r="A47" s="73"/>
      <c r="B47" s="31" t="s">
        <v>101</v>
      </c>
      <c r="C47" s="19" t="s">
        <v>88</v>
      </c>
      <c r="D47" s="20">
        <v>220</v>
      </c>
      <c r="E47" s="9" t="s">
        <v>89</v>
      </c>
      <c r="F47" s="138">
        <v>4000</v>
      </c>
      <c r="G47" s="20">
        <f>+F47*D47</f>
        <v>880000</v>
      </c>
    </row>
    <row r="48" spans="1:11" ht="26.25" x14ac:dyDescent="0.3">
      <c r="A48" s="73"/>
      <c r="B48" s="31" t="s">
        <v>108</v>
      </c>
      <c r="C48" s="19" t="s">
        <v>61</v>
      </c>
      <c r="D48" s="20">
        <v>400</v>
      </c>
      <c r="E48" s="9" t="s">
        <v>67</v>
      </c>
      <c r="F48" s="139">
        <v>250</v>
      </c>
      <c r="G48" s="20">
        <f>(D48*F48)</f>
        <v>100000</v>
      </c>
    </row>
    <row r="49" spans="1:7" ht="13.5" customHeight="1" x14ac:dyDescent="0.3">
      <c r="A49" s="39"/>
      <c r="B49" s="25" t="s">
        <v>29</v>
      </c>
      <c r="C49" s="26"/>
      <c r="D49" s="26"/>
      <c r="E49" s="26"/>
      <c r="F49" s="27"/>
      <c r="G49" s="28">
        <f>SUM(G47:G48)</f>
        <v>980000</v>
      </c>
    </row>
    <row r="50" spans="1:7" ht="12" customHeight="1" x14ac:dyDescent="0.3">
      <c r="A50" s="34"/>
      <c r="B50" s="75"/>
      <c r="C50" s="75"/>
      <c r="D50" s="75"/>
      <c r="E50" s="75"/>
      <c r="F50" s="76"/>
      <c r="G50" s="76"/>
    </row>
    <row r="51" spans="1:7" ht="12" customHeight="1" x14ac:dyDescent="0.3">
      <c r="A51" s="73"/>
      <c r="B51" s="77" t="s">
        <v>30</v>
      </c>
      <c r="C51" s="78"/>
      <c r="D51" s="78"/>
      <c r="E51" s="78"/>
      <c r="F51" s="78"/>
      <c r="G51" s="79">
        <f>G25+G30+G35+G43+G49</f>
        <v>2741000</v>
      </c>
    </row>
    <row r="52" spans="1:7" ht="12" customHeight="1" x14ac:dyDescent="0.3">
      <c r="A52" s="73"/>
      <c r="B52" s="80" t="s">
        <v>31</v>
      </c>
      <c r="C52" s="81"/>
      <c r="D52" s="81"/>
      <c r="E52" s="81"/>
      <c r="F52" s="81"/>
      <c r="G52" s="82">
        <f>G51*0.05</f>
        <v>137050</v>
      </c>
    </row>
    <row r="53" spans="1:7" ht="12" customHeight="1" x14ac:dyDescent="0.3">
      <c r="A53" s="73"/>
      <c r="B53" s="83" t="s">
        <v>32</v>
      </c>
      <c r="C53" s="84"/>
      <c r="D53" s="84"/>
      <c r="E53" s="84"/>
      <c r="F53" s="84"/>
      <c r="G53" s="85">
        <f>G52+G51</f>
        <v>2878050</v>
      </c>
    </row>
    <row r="54" spans="1:7" ht="12" customHeight="1" x14ac:dyDescent="0.3">
      <c r="A54" s="73"/>
      <c r="B54" s="80" t="s">
        <v>33</v>
      </c>
      <c r="C54" s="81"/>
      <c r="D54" s="81"/>
      <c r="E54" s="81"/>
      <c r="F54" s="81"/>
      <c r="G54" s="82">
        <f>+E73</f>
        <v>5010000</v>
      </c>
    </row>
    <row r="55" spans="1:7" ht="12" customHeight="1" x14ac:dyDescent="0.3">
      <c r="A55" s="73"/>
      <c r="B55" s="86" t="s">
        <v>34</v>
      </c>
      <c r="C55" s="87"/>
      <c r="D55" s="87"/>
      <c r="E55" s="87"/>
      <c r="F55" s="87"/>
      <c r="G55" s="88">
        <f>G54-G53</f>
        <v>2131950</v>
      </c>
    </row>
    <row r="56" spans="1:7" ht="12" customHeight="1" x14ac:dyDescent="0.3">
      <c r="A56" s="73"/>
      <c r="B56" s="89" t="s">
        <v>90</v>
      </c>
      <c r="C56" s="90"/>
      <c r="D56" s="90"/>
      <c r="E56" s="90"/>
      <c r="F56" s="90"/>
      <c r="G56" s="91"/>
    </row>
    <row r="57" spans="1:7" ht="12.75" customHeight="1" thickBot="1" x14ac:dyDescent="0.35">
      <c r="A57" s="73"/>
      <c r="B57" s="92"/>
      <c r="C57" s="90"/>
      <c r="D57" s="90"/>
      <c r="E57" s="90"/>
      <c r="F57" s="90"/>
      <c r="G57" s="91"/>
    </row>
    <row r="58" spans="1:7" ht="12" customHeight="1" x14ac:dyDescent="0.3">
      <c r="A58" s="73"/>
      <c r="B58" s="93" t="s">
        <v>91</v>
      </c>
      <c r="C58" s="94"/>
      <c r="D58" s="94"/>
      <c r="E58" s="94"/>
      <c r="F58" s="95"/>
      <c r="G58" s="91"/>
    </row>
    <row r="59" spans="1:7" ht="12" customHeight="1" x14ac:dyDescent="0.3">
      <c r="A59" s="73"/>
      <c r="B59" s="96" t="s">
        <v>35</v>
      </c>
      <c r="C59" s="97"/>
      <c r="D59" s="97"/>
      <c r="E59" s="97"/>
      <c r="F59" s="98"/>
      <c r="G59" s="91"/>
    </row>
    <row r="60" spans="1:7" ht="12" customHeight="1" x14ac:dyDescent="0.3">
      <c r="A60" s="73"/>
      <c r="B60" s="96" t="s">
        <v>36</v>
      </c>
      <c r="C60" s="97"/>
      <c r="D60" s="97"/>
      <c r="E60" s="97"/>
      <c r="F60" s="98"/>
      <c r="G60" s="91"/>
    </row>
    <row r="61" spans="1:7" ht="12" customHeight="1" x14ac:dyDescent="0.3">
      <c r="A61" s="73"/>
      <c r="B61" s="96" t="s">
        <v>37</v>
      </c>
      <c r="C61" s="97"/>
      <c r="D61" s="97"/>
      <c r="E61" s="97"/>
      <c r="F61" s="98"/>
      <c r="G61" s="91"/>
    </row>
    <row r="62" spans="1:7" ht="12" customHeight="1" x14ac:dyDescent="0.3">
      <c r="A62" s="73"/>
      <c r="B62" s="96" t="s">
        <v>38</v>
      </c>
      <c r="C62" s="97"/>
      <c r="D62" s="97"/>
      <c r="E62" s="97"/>
      <c r="F62" s="98"/>
      <c r="G62" s="91"/>
    </row>
    <row r="63" spans="1:7" ht="12" customHeight="1" x14ac:dyDescent="0.3">
      <c r="A63" s="73"/>
      <c r="B63" s="96" t="s">
        <v>39</v>
      </c>
      <c r="C63" s="97"/>
      <c r="D63" s="97"/>
      <c r="E63" s="97"/>
      <c r="F63" s="98"/>
      <c r="G63" s="91"/>
    </row>
    <row r="64" spans="1:7" ht="12.75" customHeight="1" x14ac:dyDescent="0.3">
      <c r="A64" s="73"/>
      <c r="B64" s="96" t="s">
        <v>40</v>
      </c>
      <c r="C64" s="97"/>
      <c r="D64" s="97"/>
      <c r="E64" s="97"/>
      <c r="F64" s="98"/>
      <c r="G64" s="91"/>
    </row>
    <row r="65" spans="1:7" ht="12.75" customHeight="1" thickBot="1" x14ac:dyDescent="0.35">
      <c r="A65" s="73"/>
      <c r="B65" s="99" t="s">
        <v>83</v>
      </c>
      <c r="C65" s="100"/>
      <c r="D65" s="100"/>
      <c r="E65" s="100"/>
      <c r="F65" s="101"/>
      <c r="G65" s="91"/>
    </row>
    <row r="66" spans="1:7" ht="12.75" customHeight="1" x14ac:dyDescent="0.3">
      <c r="A66" s="73"/>
      <c r="B66" s="102"/>
      <c r="C66" s="97"/>
      <c r="D66" s="97"/>
      <c r="E66" s="97"/>
      <c r="F66" s="97"/>
      <c r="G66" s="91"/>
    </row>
    <row r="67" spans="1:7" ht="12.75" customHeight="1" thickBot="1" x14ac:dyDescent="0.35">
      <c r="A67" s="73"/>
      <c r="B67" s="158" t="s">
        <v>84</v>
      </c>
      <c r="C67" s="97"/>
      <c r="D67" s="97"/>
      <c r="E67" s="97"/>
      <c r="F67" s="97"/>
      <c r="G67" s="91"/>
    </row>
    <row r="68" spans="1:7" ht="12.75" customHeight="1" x14ac:dyDescent="0.3">
      <c r="A68" s="73"/>
      <c r="B68" s="155" t="s">
        <v>72</v>
      </c>
      <c r="C68" s="156" t="s">
        <v>73</v>
      </c>
      <c r="D68" s="156" t="s">
        <v>85</v>
      </c>
      <c r="E68" s="157" t="s">
        <v>74</v>
      </c>
      <c r="F68" s="97"/>
      <c r="G68" s="91"/>
    </row>
    <row r="69" spans="1:7" ht="12.75" customHeight="1" x14ac:dyDescent="0.3">
      <c r="A69" s="73"/>
      <c r="B69" s="150" t="s">
        <v>75</v>
      </c>
      <c r="C69" s="103">
        <v>70</v>
      </c>
      <c r="D69" s="103">
        <v>55000</v>
      </c>
      <c r="E69" s="151">
        <f>+C69*D69</f>
        <v>3850000</v>
      </c>
      <c r="F69" s="97"/>
      <c r="G69" s="91"/>
    </row>
    <row r="70" spans="1:7" ht="12.75" customHeight="1" x14ac:dyDescent="0.3">
      <c r="A70" s="73"/>
      <c r="B70" s="150" t="s">
        <v>78</v>
      </c>
      <c r="C70" s="103">
        <v>8</v>
      </c>
      <c r="D70" s="103">
        <v>45000</v>
      </c>
      <c r="E70" s="151">
        <f>+C70*D70</f>
        <v>360000</v>
      </c>
      <c r="F70" s="97"/>
      <c r="G70" s="91"/>
    </row>
    <row r="71" spans="1:7" ht="12.75" customHeight="1" x14ac:dyDescent="0.3">
      <c r="A71" s="73"/>
      <c r="B71" s="150" t="s">
        <v>86</v>
      </c>
      <c r="C71" s="103">
        <f>SUM(C69:C70)</f>
        <v>78</v>
      </c>
      <c r="D71" s="103">
        <f>+E71/C71</f>
        <v>53974.358974358976</v>
      </c>
      <c r="E71" s="151">
        <f>SUM(E69:E70)</f>
        <v>4210000</v>
      </c>
      <c r="F71" s="97"/>
      <c r="G71" s="91"/>
    </row>
    <row r="72" spans="1:7" ht="12.75" customHeight="1" x14ac:dyDescent="0.3">
      <c r="A72" s="73"/>
      <c r="B72" s="150" t="s">
        <v>76</v>
      </c>
      <c r="C72" s="103">
        <v>400</v>
      </c>
      <c r="D72" s="103">
        <v>2000</v>
      </c>
      <c r="E72" s="151">
        <f>+C72*D72</f>
        <v>800000</v>
      </c>
      <c r="F72" s="97"/>
      <c r="G72" s="91"/>
    </row>
    <row r="73" spans="1:7" ht="12.75" customHeight="1" thickBot="1" x14ac:dyDescent="0.35">
      <c r="A73" s="73"/>
      <c r="B73" s="152"/>
      <c r="C73" s="153"/>
      <c r="D73" s="153"/>
      <c r="E73" s="154">
        <f>+E71+E72</f>
        <v>5010000</v>
      </c>
      <c r="F73" s="97"/>
      <c r="G73" s="91"/>
    </row>
    <row r="74" spans="1:7" ht="12.75" customHeight="1" x14ac:dyDescent="0.3">
      <c r="A74" s="73"/>
      <c r="B74" s="104"/>
      <c r="C74" s="97"/>
      <c r="D74" s="97"/>
      <c r="E74" s="97"/>
      <c r="F74" s="97"/>
      <c r="G74" s="91"/>
    </row>
    <row r="75" spans="1:7" ht="12.75" customHeight="1" x14ac:dyDescent="0.3">
      <c r="A75" s="73"/>
      <c r="B75" s="104"/>
      <c r="C75" s="97"/>
      <c r="D75" s="97"/>
      <c r="E75" s="97"/>
      <c r="F75" s="97"/>
      <c r="G75" s="91"/>
    </row>
    <row r="76" spans="1:7" ht="12.75" customHeight="1" x14ac:dyDescent="0.3">
      <c r="A76" s="73"/>
      <c r="B76" s="104"/>
      <c r="C76" s="97"/>
      <c r="D76" s="97"/>
      <c r="E76" s="97"/>
      <c r="F76" s="97"/>
      <c r="G76" s="91"/>
    </row>
    <row r="77" spans="1:7" ht="15" customHeight="1" thickBot="1" x14ac:dyDescent="0.35">
      <c r="A77" s="73"/>
      <c r="B77" s="140" t="s">
        <v>41</v>
      </c>
      <c r="C77" s="141"/>
      <c r="D77" s="105"/>
      <c r="E77" s="106"/>
      <c r="F77" s="106"/>
      <c r="G77" s="91"/>
    </row>
    <row r="78" spans="1:7" ht="12" customHeight="1" x14ac:dyDescent="0.3">
      <c r="A78" s="73"/>
      <c r="B78" s="107" t="s">
        <v>28</v>
      </c>
      <c r="C78" s="108" t="s">
        <v>104</v>
      </c>
      <c r="D78" s="109" t="s">
        <v>42</v>
      </c>
      <c r="E78" s="106"/>
      <c r="F78" s="106"/>
      <c r="G78" s="91"/>
    </row>
    <row r="79" spans="1:7" ht="12" customHeight="1" x14ac:dyDescent="0.3">
      <c r="A79" s="73"/>
      <c r="B79" s="110" t="s">
        <v>43</v>
      </c>
      <c r="C79" s="111">
        <f>+G25</f>
        <v>1150000</v>
      </c>
      <c r="D79" s="112">
        <f>(C79/C85)</f>
        <v>0.39957610187453313</v>
      </c>
      <c r="E79" s="106"/>
      <c r="F79" s="106"/>
      <c r="G79" s="91"/>
    </row>
    <row r="80" spans="1:7" ht="12" customHeight="1" x14ac:dyDescent="0.3">
      <c r="A80" s="73"/>
      <c r="B80" s="110" t="s">
        <v>44</v>
      </c>
      <c r="C80" s="111">
        <f>+G30</f>
        <v>0</v>
      </c>
      <c r="D80" s="112">
        <v>0</v>
      </c>
      <c r="E80" s="106"/>
      <c r="F80" s="106"/>
      <c r="G80" s="91"/>
    </row>
    <row r="81" spans="1:7" ht="12" customHeight="1" x14ac:dyDescent="0.3">
      <c r="A81" s="73"/>
      <c r="B81" s="110" t="s">
        <v>45</v>
      </c>
      <c r="C81" s="111">
        <f>+G35</f>
        <v>240000</v>
      </c>
      <c r="D81" s="112">
        <f>(C81/C85)</f>
        <v>8.3389795173815603E-2</v>
      </c>
      <c r="E81" s="106"/>
      <c r="F81" s="106"/>
      <c r="G81" s="91"/>
    </row>
    <row r="82" spans="1:7" ht="12" customHeight="1" x14ac:dyDescent="0.3">
      <c r="A82" s="73"/>
      <c r="B82" s="110" t="s">
        <v>25</v>
      </c>
      <c r="C82" s="111">
        <f>+G43</f>
        <v>371000</v>
      </c>
      <c r="D82" s="112">
        <f>(C82/C85)</f>
        <v>0.1289067250395233</v>
      </c>
      <c r="E82" s="106"/>
      <c r="F82" s="106"/>
      <c r="G82" s="91"/>
    </row>
    <row r="83" spans="1:7" ht="12" customHeight="1" x14ac:dyDescent="0.3">
      <c r="A83" s="73"/>
      <c r="B83" s="110" t="s">
        <v>46</v>
      </c>
      <c r="C83" s="113">
        <f>+G49</f>
        <v>980000</v>
      </c>
      <c r="D83" s="112">
        <f>(C83/C85)</f>
        <v>0.34050833029308036</v>
      </c>
      <c r="E83" s="114"/>
      <c r="F83" s="114"/>
      <c r="G83" s="91"/>
    </row>
    <row r="84" spans="1:7" ht="12" customHeight="1" x14ac:dyDescent="0.3">
      <c r="A84" s="73"/>
      <c r="B84" s="110" t="s">
        <v>47</v>
      </c>
      <c r="C84" s="113">
        <f>+G52</f>
        <v>137050</v>
      </c>
      <c r="D84" s="112">
        <f>(C84/C85)</f>
        <v>4.7619047619047616E-2</v>
      </c>
      <c r="E84" s="114"/>
      <c r="F84" s="114"/>
      <c r="G84" s="91"/>
    </row>
    <row r="85" spans="1:7" ht="12.75" customHeight="1" thickBot="1" x14ac:dyDescent="0.35">
      <c r="A85" s="73"/>
      <c r="B85" s="115" t="s">
        <v>105</v>
      </c>
      <c r="C85" s="116">
        <f>SUM(C79:C84)</f>
        <v>2878050</v>
      </c>
      <c r="D85" s="117">
        <f>SUM(D79:D84)</f>
        <v>1</v>
      </c>
      <c r="E85" s="114"/>
      <c r="F85" s="114"/>
      <c r="G85" s="91"/>
    </row>
    <row r="86" spans="1:7" ht="12" customHeight="1" x14ac:dyDescent="0.3">
      <c r="A86" s="73"/>
      <c r="B86" s="92"/>
      <c r="C86" s="90"/>
      <c r="D86" s="90"/>
      <c r="E86" s="90"/>
      <c r="F86" s="90"/>
      <c r="G86" s="91"/>
    </row>
    <row r="87" spans="1:7" ht="12.75" customHeight="1" x14ac:dyDescent="0.3">
      <c r="A87" s="73"/>
      <c r="B87" s="118"/>
      <c r="C87" s="90"/>
      <c r="D87" s="90"/>
      <c r="E87" s="90"/>
      <c r="F87" s="90"/>
      <c r="G87" s="91"/>
    </row>
    <row r="88" spans="1:7" ht="12" customHeight="1" x14ac:dyDescent="0.3">
      <c r="A88" s="119"/>
      <c r="B88" s="120"/>
      <c r="C88" s="121" t="s">
        <v>103</v>
      </c>
      <c r="D88" s="122"/>
      <c r="E88" s="123"/>
      <c r="F88" s="124"/>
      <c r="G88" s="91"/>
    </row>
    <row r="89" spans="1:7" ht="12" customHeight="1" x14ac:dyDescent="0.3">
      <c r="A89" s="73"/>
      <c r="B89" s="125" t="s">
        <v>79</v>
      </c>
      <c r="C89" s="126">
        <v>70</v>
      </c>
      <c r="D89" s="126">
        <v>78</v>
      </c>
      <c r="E89" s="126">
        <v>85</v>
      </c>
      <c r="F89" s="127"/>
      <c r="G89" s="128"/>
    </row>
    <row r="90" spans="1:7" ht="12.75" customHeight="1" x14ac:dyDescent="0.3">
      <c r="A90" s="73"/>
      <c r="B90" s="125" t="s">
        <v>80</v>
      </c>
      <c r="C90" s="129">
        <f>(G53/C89)</f>
        <v>41115</v>
      </c>
      <c r="D90" s="129">
        <f>(G53/D89)</f>
        <v>36898.076923076922</v>
      </c>
      <c r="E90" s="129">
        <f>(G53/E89)</f>
        <v>33859.411764705881</v>
      </c>
      <c r="F90" s="127"/>
      <c r="G90" s="128"/>
    </row>
    <row r="91" spans="1:7" ht="15.6" customHeight="1" x14ac:dyDescent="0.3">
      <c r="A91" s="73"/>
      <c r="B91" s="125" t="s">
        <v>81</v>
      </c>
      <c r="C91" s="129">
        <v>350</v>
      </c>
      <c r="D91" s="129">
        <v>400</v>
      </c>
      <c r="E91" s="129">
        <v>450</v>
      </c>
      <c r="F91" s="97"/>
      <c r="G91" s="97"/>
    </row>
    <row r="92" spans="1:7" ht="11.25" customHeight="1" x14ac:dyDescent="0.3">
      <c r="B92" s="125" t="s">
        <v>82</v>
      </c>
      <c r="C92" s="129">
        <f>+C85/C91</f>
        <v>8223</v>
      </c>
      <c r="D92" s="129">
        <f>+C85/D91</f>
        <v>7195.125</v>
      </c>
      <c r="E92" s="129">
        <f>+C85/E91</f>
        <v>6395.666666666667</v>
      </c>
    </row>
    <row r="93" spans="1:7" ht="11.25" customHeight="1" x14ac:dyDescent="0.3">
      <c r="B93" s="102" t="s">
        <v>48</v>
      </c>
      <c r="C93" s="130"/>
      <c r="D93" s="130"/>
      <c r="E93" s="130"/>
    </row>
    <row r="94" spans="1:7" ht="11.25" customHeight="1" x14ac:dyDescent="0.3">
      <c r="B94" s="131"/>
      <c r="C94" s="131"/>
      <c r="D94" s="131"/>
      <c r="E94" s="131"/>
    </row>
    <row r="95" spans="1:7" ht="11.25" customHeight="1" x14ac:dyDescent="0.3">
      <c r="B95" s="131"/>
      <c r="C95" s="131"/>
      <c r="D95" s="131"/>
      <c r="E95" s="131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cp:lastPrinted>2021-03-24T19:11:28Z</cp:lastPrinted>
  <dcterms:created xsi:type="dcterms:W3CDTF">2020-11-27T12:49:26Z</dcterms:created>
  <dcterms:modified xsi:type="dcterms:W3CDTF">2021-05-04T15:44:59Z</dcterms:modified>
</cp:coreProperties>
</file>