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apa" sheetId="1" r:id="rId1"/>
  </sheets>
  <definedNames/>
  <calcPr fullCalcOnLoad="1"/>
</workbook>
</file>

<file path=xl/sharedStrings.xml><?xml version="1.0" encoding="utf-8"?>
<sst xmlns="http://schemas.openxmlformats.org/spreadsheetml/2006/main" count="160" uniqueCount="106">
  <si>
    <t>VARIEDAD</t>
  </si>
  <si>
    <t>FECHA ESTIMADA  PRECIO VENTA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</si>
  <si>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</si>
  <si>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</si>
  <si>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</si>
  <si>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</si>
  <si>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</si>
  <si>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</si>
  <si>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</si>
  <si>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</si>
  <si>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</si>
  <si>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</si>
  <si>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</si>
  <si>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Selección y desifección</t>
  </si>
  <si>
    <t>JH</t>
  </si>
  <si>
    <t>Mezcla fertilizantes y otros</t>
  </si>
  <si>
    <t>siembra y abono manual</t>
  </si>
  <si>
    <t>Aplicación biocidas</t>
  </si>
  <si>
    <t>Fertilización post-siembra</t>
  </si>
  <si>
    <t>Cosecha</t>
  </si>
  <si>
    <t>Subtotal Jornadas Hombre</t>
  </si>
  <si>
    <t>JORNADAS ANIMAL</t>
  </si>
  <si>
    <t>Subtotal Jornadas Animal</t>
  </si>
  <si>
    <t>MAQUINARIA</t>
  </si>
  <si>
    <t>Aplicación Herbicida pre-siembra</t>
  </si>
  <si>
    <t>JM</t>
  </si>
  <si>
    <t>Rastraje</t>
  </si>
  <si>
    <t>Aradura</t>
  </si>
  <si>
    <t>Abrir surcos</t>
  </si>
  <si>
    <t>Aporca</t>
  </si>
  <si>
    <t>Subtotal Costo Maquinaria</t>
  </si>
  <si>
    <t>INSUMOS</t>
  </si>
  <si>
    <t>Insumos</t>
  </si>
  <si>
    <t>SEMILLA (corriente)</t>
  </si>
  <si>
    <t>SACOS</t>
  </si>
  <si>
    <t>FERTILIZANTES</t>
  </si>
  <si>
    <t>Nitromag</t>
  </si>
  <si>
    <t>Superfosfato Triple</t>
  </si>
  <si>
    <t>Muriato de Potasio</t>
  </si>
  <si>
    <t>HERBICIDAS</t>
  </si>
  <si>
    <t>Glifosato</t>
  </si>
  <si>
    <t>Bectra</t>
  </si>
  <si>
    <t>FUNGICIDA</t>
  </si>
  <si>
    <t>Metalaxil</t>
  </si>
  <si>
    <t>INSECTICIDA</t>
  </si>
  <si>
    <t>Muralla Delta 190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</si>
  <si>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</si>
  <si>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</si>
  <si>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</si>
  <si>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</si>
  <si>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</si>
  <si>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</si>
  <si>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</si>
  <si>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</si>
  <si>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</si>
  <si>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</si>
  <si>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COSTOS DIRECTOS DE PRODUCCIÓN POR HECTÁREA (INCLUYE IVA)</t>
  </si>
  <si>
    <t>PAPA</t>
  </si>
  <si>
    <t>DESIRE</t>
  </si>
  <si>
    <t>MEDIO</t>
  </si>
  <si>
    <t>MERCADO LOCAL</t>
  </si>
  <si>
    <t>HELADAS EXCESO LLUVIA Y SEQUÍA</t>
  </si>
  <si>
    <t>RENDIMIENTO (qq/ha)</t>
  </si>
  <si>
    <t>INGRESO ESPERADO, CON IVA ($)</t>
  </si>
  <si>
    <t>DESTINO PRODUCCIÓN</t>
  </si>
  <si>
    <t>RUBRO O CULTIVO</t>
  </si>
  <si>
    <t>NIVEL TECNOLÓGICO</t>
  </si>
  <si>
    <t>REGIÓN</t>
  </si>
  <si>
    <t>ÁREA</t>
  </si>
  <si>
    <t>Octubre</t>
  </si>
  <si>
    <t>Oct-Nov</t>
  </si>
  <si>
    <t>Nov-Dic</t>
  </si>
  <si>
    <t>Noviembre</t>
  </si>
  <si>
    <t>Mar-Abr</t>
  </si>
  <si>
    <t>Septiembre</t>
  </si>
  <si>
    <t>Sep-Oct</t>
  </si>
  <si>
    <t>Diciembre</t>
  </si>
  <si>
    <t>Unidad (Kg/l/u)</t>
  </si>
  <si>
    <t>Cantidad (Kg/l/u)</t>
  </si>
  <si>
    <t>l</t>
  </si>
  <si>
    <t>u</t>
  </si>
  <si>
    <t>VALDIVIA</t>
  </si>
  <si>
    <t>PRECIO ESPERADO ($/qq)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</si>
  <si>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</si>
  <si>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</si>
  <si>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</si>
  <si>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</si>
  <si>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</si>
  <si>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costo de la mano de obra incluye impuestos e  imposiciones</t>
  </si>
  <si>
    <t>Notas:</t>
  </si>
  <si>
    <t>kg</t>
  </si>
  <si>
    <t>VALDIVIA - CORRAL - MAFIL</t>
  </si>
  <si>
    <t>DE LOS RIOS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</si>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</sst>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_-;\-* #,##0_-;_-* &quot;-&quot;??_-;_-@_-"/>
    <numFmt numFmtId="175" formatCode="[$-C0A]mmmm\-yy;@"/>
    <numFmt numFmtId="176" formatCode="0.0"/>
    <numFmt numFmtId="177" formatCode="&quot; &quot;* #,##0&quot;   &quot;;&quot;-&quot;* #,##0&quot;   &quot;;&quot; &quot;* &quot;-&quot;??&quot;   &quot;"/>
    <numFmt numFmtId="178" formatCode="&quot; &quot;* #,##0&quot; &quot;;&quot; &quot;* &quot;-&quot;#,##0&quot; &quot;;&quot; &quot;* &quot;- 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7"/>
      <color indexed="9"/>
      <name val="Calibri"/>
      <family val="2"/>
    </font>
    <font>
      <sz val="7"/>
      <color indexed="9"/>
      <name val="Calibri"/>
      <family val="2"/>
    </font>
    <font>
      <b/>
      <i/>
      <sz val="7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Calibri"/>
      <family val="2"/>
    </font>
    <font>
      <sz val="7"/>
      <color rgb="FF000000"/>
      <name val="Calibri"/>
      <family val="2"/>
    </font>
    <font>
      <b/>
      <sz val="9"/>
      <color rgb="FFFFFFFF"/>
      <name val="Calibri"/>
      <family val="2"/>
    </font>
    <font>
      <b/>
      <sz val="7"/>
      <color rgb="FFFEFEFE"/>
      <name val="Calibri"/>
      <family val="2"/>
    </font>
    <font>
      <b/>
      <sz val="7"/>
      <color rgb="FF000000"/>
      <name val="Calibri"/>
      <family val="2"/>
    </font>
    <font>
      <b/>
      <sz val="7"/>
      <color rgb="FFFFFFFF"/>
      <name val="Calibri"/>
      <family val="2"/>
    </font>
    <font>
      <sz val="8"/>
      <color rgb="FFFFFFFF"/>
      <name val="Calibri"/>
      <family val="2"/>
    </font>
    <font>
      <b/>
      <sz val="9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D8D8D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74" fontId="2" fillId="0" borderId="0" xfId="47" applyNumberFormat="1" applyFont="1" applyBorder="1" applyAlignment="1">
      <alignment vertical="center"/>
    </xf>
    <xf numFmtId="174" fontId="2" fillId="0" borderId="0" xfId="47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4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175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74" fontId="2" fillId="0" borderId="10" xfId="47" applyNumberFormat="1" applyFont="1" applyBorder="1" applyAlignment="1">
      <alignment horizontal="right" vertical="center"/>
    </xf>
    <xf numFmtId="174" fontId="2" fillId="0" borderId="10" xfId="47" applyNumberFormat="1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174" fontId="8" fillId="33" borderId="0" xfId="47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174" fontId="7" fillId="33" borderId="10" xfId="47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74" fontId="8" fillId="33" borderId="10" xfId="47" applyNumberFormat="1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174" fontId="8" fillId="34" borderId="0" xfId="47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174" fontId="10" fillId="0" borderId="10" xfId="47" applyNumberFormat="1" applyFont="1" applyFill="1" applyBorder="1" applyAlignment="1">
      <alignment horizontal="right" vertical="center"/>
    </xf>
    <xf numFmtId="174" fontId="10" fillId="0" borderId="10" xfId="47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horizontal="right" vertical="center"/>
    </xf>
    <xf numFmtId="0" fontId="11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right" vertical="center"/>
    </xf>
    <xf numFmtId="174" fontId="11" fillId="33" borderId="10" xfId="47" applyNumberFormat="1" applyFont="1" applyFill="1" applyBorder="1" applyAlignment="1">
      <alignment horizontal="right" vertical="center"/>
    </xf>
    <xf numFmtId="174" fontId="10" fillId="0" borderId="10" xfId="47" applyNumberFormat="1" applyFont="1" applyBorder="1" applyAlignment="1">
      <alignment vertical="center"/>
    </xf>
    <xf numFmtId="174" fontId="11" fillId="33" borderId="10" xfId="47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74" fontId="14" fillId="0" borderId="0" xfId="47" applyNumberFormat="1" applyFont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174" fontId="13" fillId="33" borderId="10" xfId="47" applyNumberFormat="1" applyFont="1" applyFill="1" applyBorder="1" applyAlignment="1">
      <alignment horizontal="center" vertical="center" wrapText="1"/>
    </xf>
    <xf numFmtId="174" fontId="13" fillId="33" borderId="10" xfId="47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50" fillId="33" borderId="10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35" borderId="0" xfId="0" applyFont="1" applyFill="1" applyBorder="1" applyAlignment="1">
      <alignment/>
    </xf>
    <xf numFmtId="0" fontId="51" fillId="35" borderId="0" xfId="0" applyFont="1" applyFill="1" applyBorder="1" applyAlignment="1">
      <alignment vertical="center"/>
    </xf>
    <xf numFmtId="0" fontId="51" fillId="35" borderId="0" xfId="0" applyFont="1" applyFill="1" applyBorder="1" applyAlignment="1">
      <alignment/>
    </xf>
    <xf numFmtId="177" fontId="52" fillId="35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53" fillId="36" borderId="23" xfId="0" applyNumberFormat="1" applyFont="1" applyFill="1" applyBorder="1" applyAlignment="1">
      <alignment vertical="center"/>
    </xf>
    <xf numFmtId="0" fontId="54" fillId="36" borderId="24" xfId="0" applyFont="1" applyFill="1" applyBorder="1" applyAlignment="1">
      <alignment vertical="center"/>
    </xf>
    <xf numFmtId="0" fontId="51" fillId="36" borderId="25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49" fontId="54" fillId="37" borderId="26" xfId="0" applyNumberFormat="1" applyFont="1" applyFill="1" applyBorder="1" applyAlignment="1">
      <alignment vertical="center"/>
    </xf>
    <xf numFmtId="49" fontId="54" fillId="37" borderId="27" xfId="0" applyNumberFormat="1" applyFont="1" applyFill="1" applyBorder="1" applyAlignment="1">
      <alignment vertical="center"/>
    </xf>
    <xf numFmtId="49" fontId="51" fillId="37" borderId="28" xfId="0" applyNumberFormat="1" applyFont="1" applyFill="1" applyBorder="1" applyAlignment="1">
      <alignment/>
    </xf>
    <xf numFmtId="49" fontId="54" fillId="35" borderId="29" xfId="0" applyNumberFormat="1" applyFont="1" applyFill="1" applyBorder="1" applyAlignment="1">
      <alignment vertical="center"/>
    </xf>
    <xf numFmtId="3" fontId="54" fillId="35" borderId="30" xfId="0" applyNumberFormat="1" applyFont="1" applyFill="1" applyBorder="1" applyAlignment="1">
      <alignment vertical="center"/>
    </xf>
    <xf numFmtId="9" fontId="51" fillId="35" borderId="31" xfId="0" applyNumberFormat="1" applyFont="1" applyFill="1" applyBorder="1" applyAlignment="1">
      <alignment/>
    </xf>
    <xf numFmtId="178" fontId="54" fillId="35" borderId="3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49" fontId="54" fillId="37" borderId="32" xfId="0" applyNumberFormat="1" applyFont="1" applyFill="1" applyBorder="1" applyAlignment="1">
      <alignment vertical="center"/>
    </xf>
    <xf numFmtId="178" fontId="54" fillId="37" borderId="33" xfId="0" applyNumberFormat="1" applyFont="1" applyFill="1" applyBorder="1" applyAlignment="1">
      <alignment vertical="center"/>
    </xf>
    <xf numFmtId="9" fontId="54" fillId="37" borderId="34" xfId="0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55" fillId="35" borderId="0" xfId="0" applyFont="1" applyFill="1" applyBorder="1" applyAlignment="1">
      <alignment vertical="center"/>
    </xf>
    <xf numFmtId="0" fontId="56" fillId="35" borderId="0" xfId="0" applyFont="1" applyFill="1" applyBorder="1" applyAlignment="1">
      <alignment vertical="center"/>
    </xf>
    <xf numFmtId="0" fontId="0" fillId="35" borderId="35" xfId="0" applyFont="1" applyFill="1" applyBorder="1" applyAlignment="1">
      <alignment/>
    </xf>
    <xf numFmtId="0" fontId="55" fillId="36" borderId="36" xfId="0" applyFont="1" applyFill="1" applyBorder="1" applyAlignment="1">
      <alignment vertical="center"/>
    </xf>
    <xf numFmtId="49" fontId="53" fillId="36" borderId="0" xfId="0" applyNumberFormat="1" applyFont="1" applyFill="1" applyBorder="1" applyAlignment="1">
      <alignment vertical="center"/>
    </xf>
    <xf numFmtId="0" fontId="55" fillId="36" borderId="0" xfId="0" applyFont="1" applyFill="1" applyBorder="1" applyAlignment="1">
      <alignment vertical="center"/>
    </xf>
    <xf numFmtId="0" fontId="55" fillId="36" borderId="35" xfId="0" applyFont="1" applyFill="1" applyBorder="1" applyAlignment="1">
      <alignment vertical="center"/>
    </xf>
    <xf numFmtId="0" fontId="55" fillId="0" borderId="36" xfId="0" applyFont="1" applyFill="1" applyBorder="1" applyAlignment="1">
      <alignment vertical="center"/>
    </xf>
    <xf numFmtId="49" fontId="54" fillId="37" borderId="37" xfId="0" applyNumberFormat="1" applyFont="1" applyFill="1" applyBorder="1" applyAlignment="1">
      <alignment vertical="center"/>
    </xf>
    <xf numFmtId="0" fontId="54" fillId="37" borderId="38" xfId="0" applyNumberFormat="1" applyFont="1" applyFill="1" applyBorder="1" applyAlignment="1">
      <alignment vertical="center"/>
    </xf>
    <xf numFmtId="0" fontId="54" fillId="37" borderId="39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177" fontId="57" fillId="35" borderId="0" xfId="0" applyNumberFormat="1" applyFont="1" applyFill="1" applyBorder="1" applyAlignment="1">
      <alignment vertical="center"/>
    </xf>
    <xf numFmtId="49" fontId="51" fillId="35" borderId="0" xfId="0" applyNumberFormat="1" applyFont="1" applyFill="1" applyBorder="1" applyAlignment="1">
      <alignment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4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</xdr:row>
      <xdr:rowOff>0</xdr:rowOff>
    </xdr:from>
    <xdr:ext cx="304800" cy="304800"/>
    <xdr:sp>
      <xdr:nvSpPr>
        <xdr:cNvPr id="1" name="AutoShape 2" descr="LOGO INDAP AGRICULTURA FAMILIAR"/>
        <xdr:cNvSpPr>
          <a:spLocks noChangeAspect="1"/>
        </xdr:cNvSpPr>
      </xdr:nvSpPr>
      <xdr:spPr>
        <a:xfrm>
          <a:off x="3143250" y="133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>
      <xdr:nvSpPr>
        <xdr:cNvPr id="2" name="AutoShape 4" descr="LOGO INDAP AGRICULTURA FAMILIAR"/>
        <xdr:cNvSpPr>
          <a:spLocks noChangeAspect="1"/>
        </xdr:cNvSpPr>
      </xdr:nvSpPr>
      <xdr:spPr>
        <a:xfrm>
          <a:off x="3143250" y="133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04800" cy="304800"/>
    <xdr:sp>
      <xdr:nvSpPr>
        <xdr:cNvPr id="3" name="AutoShape 6" descr="LOGO INDAP AGRICULTURA FAMILIAR"/>
        <xdr:cNvSpPr>
          <a:spLocks noChangeAspect="1"/>
        </xdr:cNvSpPr>
      </xdr:nvSpPr>
      <xdr:spPr>
        <a:xfrm>
          <a:off x="8991600" y="777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209550</xdr:colOff>
      <xdr:row>1</xdr:row>
      <xdr:rowOff>0</xdr:rowOff>
    </xdr:from>
    <xdr:to>
      <xdr:col>7</xdr:col>
      <xdr:colOff>161925</xdr:colOff>
      <xdr:row>7</xdr:row>
      <xdr:rowOff>28575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58959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F95"/>
  <sheetViews>
    <sheetView showGridLines="0" tabSelected="1" zoomScalePageLayoutView="120" workbookViewId="0" topLeftCell="A1">
      <selection activeCell="A1" sqref="A1"/>
    </sheetView>
  </sheetViews>
  <sheetFormatPr defaultColWidth="11.421875" defaultRowHeight="15" customHeight="1"/>
  <cols>
    <col min="1" max="1" width="3.140625" style="1" customWidth="1"/>
    <col min="2" max="2" width="21.140625" style="1" customWidth="1"/>
    <col min="3" max="4" width="11.421875" style="1" customWidth="1"/>
    <col min="5" max="5" width="13.28125" style="1" customWidth="1"/>
    <col min="6" max="6" width="13.421875" style="1" customWidth="1"/>
    <col min="7" max="7" width="15.28125" style="1" customWidth="1"/>
    <col min="8" max="16384" width="11.421875" style="1" customWidth="1"/>
  </cols>
  <sheetData>
    <row r="8" spans="3:5" ht="15.75" customHeight="1">
      <c r="C8" s="15"/>
      <c r="E8" s="10"/>
    </row>
    <row r="9" spans="2:7" ht="15.75" customHeight="1">
      <c r="B9" s="28" t="s">
        <v>65</v>
      </c>
      <c r="C9" s="18" t="s">
        <v>57</v>
      </c>
      <c r="E9" s="63" t="s">
        <v>62</v>
      </c>
      <c r="F9" s="63"/>
      <c r="G9" s="22">
        <v>300</v>
      </c>
    </row>
    <row r="10" spans="2:7" ht="15.75" customHeight="1">
      <c r="B10" s="17" t="s">
        <v>0</v>
      </c>
      <c r="C10" s="19" t="s">
        <v>58</v>
      </c>
      <c r="E10" s="61" t="s">
        <v>1</v>
      </c>
      <c r="F10" s="61"/>
      <c r="G10" s="23" t="s">
        <v>73</v>
      </c>
    </row>
    <row r="11" spans="2:7" ht="15.75" customHeight="1">
      <c r="B11" s="17" t="s">
        <v>66</v>
      </c>
      <c r="C11" s="19" t="s">
        <v>59</v>
      </c>
      <c r="E11" s="61" t="s">
        <v>82</v>
      </c>
      <c r="F11" s="61"/>
      <c r="G11" s="24">
        <v>15000</v>
      </c>
    </row>
    <row r="12" spans="2:7" ht="15.75" customHeight="1">
      <c r="B12" s="17" t="s">
        <v>67</v>
      </c>
      <c r="C12" s="19" t="s">
        <v>92</v>
      </c>
      <c r="E12" s="61" t="s">
        <v>63</v>
      </c>
      <c r="F12" s="61"/>
      <c r="G12" s="24">
        <f>G9*G11</f>
        <v>4500000</v>
      </c>
    </row>
    <row r="13" spans="2:7" ht="15.75" customHeight="1">
      <c r="B13" s="17" t="s">
        <v>68</v>
      </c>
      <c r="C13" s="18" t="s">
        <v>81</v>
      </c>
      <c r="E13" s="61" t="s">
        <v>64</v>
      </c>
      <c r="F13" s="61"/>
      <c r="G13" s="19" t="s">
        <v>60</v>
      </c>
    </row>
    <row r="14" spans="2:7" ht="15.75" customHeight="1">
      <c r="B14" s="17" t="s">
        <v>2</v>
      </c>
      <c r="C14" s="20" t="s">
        <v>91</v>
      </c>
      <c r="E14" s="61" t="s">
        <v>3</v>
      </c>
      <c r="F14" s="61"/>
      <c r="G14" s="23" t="s">
        <v>73</v>
      </c>
    </row>
    <row r="15" spans="2:7" ht="24" customHeight="1">
      <c r="B15" s="17" t="s">
        <v>4</v>
      </c>
      <c r="C15" s="21">
        <v>44197</v>
      </c>
      <c r="E15" s="62" t="s">
        <v>5</v>
      </c>
      <c r="F15" s="62"/>
      <c r="G15" s="20" t="s">
        <v>61</v>
      </c>
    </row>
    <row r="16" spans="2:7" ht="15.75" customHeight="1">
      <c r="B16" s="2"/>
      <c r="C16" s="14"/>
      <c r="E16" s="7"/>
      <c r="F16" s="7"/>
      <c r="G16" s="3"/>
    </row>
    <row r="17" spans="2:7" ht="15.75" customHeight="1">
      <c r="B17" s="58" t="s">
        <v>56</v>
      </c>
      <c r="C17" s="59"/>
      <c r="D17" s="59"/>
      <c r="E17" s="59"/>
      <c r="F17" s="59"/>
      <c r="G17" s="60"/>
    </row>
    <row r="18" spans="3:6" ht="15.75" customHeight="1">
      <c r="C18" s="4"/>
      <c r="D18" s="4"/>
      <c r="E18" s="5"/>
      <c r="F18" s="6"/>
    </row>
    <row r="19" spans="2:7" ht="15.75" customHeight="1">
      <c r="B19" s="34" t="s">
        <v>6</v>
      </c>
      <c r="C19" s="7"/>
      <c r="D19" s="7"/>
      <c r="E19" s="7"/>
      <c r="F19" s="7"/>
      <c r="G19" s="7"/>
    </row>
    <row r="20" spans="2:7" ht="26.25" customHeight="1">
      <c r="B20" s="29" t="s">
        <v>7</v>
      </c>
      <c r="C20" s="29" t="s">
        <v>8</v>
      </c>
      <c r="D20" s="29" t="s">
        <v>9</v>
      </c>
      <c r="E20" s="29" t="s">
        <v>10</v>
      </c>
      <c r="F20" s="30" t="s">
        <v>11</v>
      </c>
      <c r="G20" s="30" t="s">
        <v>12</v>
      </c>
    </row>
    <row r="21" spans="2:7" ht="15.75" customHeight="1">
      <c r="B21" s="38" t="s">
        <v>13</v>
      </c>
      <c r="C21" s="39" t="s">
        <v>14</v>
      </c>
      <c r="D21" s="40">
        <v>1</v>
      </c>
      <c r="E21" s="40" t="s">
        <v>69</v>
      </c>
      <c r="F21" s="41">
        <v>13000</v>
      </c>
      <c r="G21" s="42">
        <f aca="true" t="shared" si="0" ref="G21:G26">+D21*F21</f>
        <v>13000</v>
      </c>
    </row>
    <row r="22" spans="2:7" ht="15.75" customHeight="1">
      <c r="B22" s="38" t="s">
        <v>15</v>
      </c>
      <c r="C22" s="39" t="s">
        <v>14</v>
      </c>
      <c r="D22" s="40">
        <v>0.5</v>
      </c>
      <c r="E22" s="40" t="s">
        <v>69</v>
      </c>
      <c r="F22" s="41">
        <v>13000</v>
      </c>
      <c r="G22" s="42">
        <f t="shared" si="0"/>
        <v>6500</v>
      </c>
    </row>
    <row r="23" spans="2:7" ht="15.75" customHeight="1">
      <c r="B23" s="38" t="s">
        <v>16</v>
      </c>
      <c r="C23" s="39" t="s">
        <v>14</v>
      </c>
      <c r="D23" s="40">
        <v>8</v>
      </c>
      <c r="E23" s="40" t="s">
        <v>70</v>
      </c>
      <c r="F23" s="41">
        <v>13000</v>
      </c>
      <c r="G23" s="42">
        <f t="shared" si="0"/>
        <v>104000</v>
      </c>
    </row>
    <row r="24" spans="2:7" ht="15.75" customHeight="1">
      <c r="B24" s="38" t="s">
        <v>17</v>
      </c>
      <c r="C24" s="39" t="s">
        <v>14</v>
      </c>
      <c r="D24" s="40">
        <v>1.5</v>
      </c>
      <c r="E24" s="40" t="s">
        <v>71</v>
      </c>
      <c r="F24" s="41">
        <v>13000</v>
      </c>
      <c r="G24" s="42">
        <f t="shared" si="0"/>
        <v>19500</v>
      </c>
    </row>
    <row r="25" spans="2:7" ht="15.75" customHeight="1">
      <c r="B25" s="38" t="s">
        <v>18</v>
      </c>
      <c r="C25" s="39" t="s">
        <v>14</v>
      </c>
      <c r="D25" s="40">
        <v>0.5</v>
      </c>
      <c r="E25" s="40" t="s">
        <v>72</v>
      </c>
      <c r="F25" s="41">
        <v>13000</v>
      </c>
      <c r="G25" s="42">
        <f t="shared" si="0"/>
        <v>6500</v>
      </c>
    </row>
    <row r="26" spans="2:7" ht="15.75" customHeight="1">
      <c r="B26" s="38" t="s">
        <v>19</v>
      </c>
      <c r="C26" s="39" t="s">
        <v>14</v>
      </c>
      <c r="D26" s="43">
        <v>104.347826086</v>
      </c>
      <c r="E26" s="40" t="s">
        <v>73</v>
      </c>
      <c r="F26" s="41">
        <v>13000</v>
      </c>
      <c r="G26" s="42">
        <f t="shared" si="0"/>
        <v>1356521.739118</v>
      </c>
    </row>
    <row r="27" spans="2:7" ht="15.75" customHeight="1">
      <c r="B27" s="44" t="s">
        <v>20</v>
      </c>
      <c r="C27" s="45"/>
      <c r="D27" s="46"/>
      <c r="E27" s="46"/>
      <c r="F27" s="47"/>
      <c r="G27" s="47">
        <f>SUM(G21:G26)</f>
        <v>1506021.739118</v>
      </c>
    </row>
    <row r="28" spans="2:7" ht="15.75" customHeight="1">
      <c r="B28" s="7"/>
      <c r="C28" s="11"/>
      <c r="D28" s="11"/>
      <c r="E28" s="11"/>
      <c r="F28" s="12"/>
      <c r="G28" s="12"/>
    </row>
    <row r="29" spans="2:7" ht="15.75" customHeight="1">
      <c r="B29" s="51" t="s">
        <v>21</v>
      </c>
      <c r="C29" s="52"/>
      <c r="D29" s="52"/>
      <c r="E29" s="52"/>
      <c r="F29" s="53"/>
      <c r="G29" s="53"/>
    </row>
    <row r="30" spans="2:7" ht="23.25" customHeight="1">
      <c r="B30" s="54" t="s">
        <v>7</v>
      </c>
      <c r="C30" s="57" t="s">
        <v>8</v>
      </c>
      <c r="D30" s="57" t="s">
        <v>9</v>
      </c>
      <c r="E30" s="54" t="s">
        <v>10</v>
      </c>
      <c r="F30" s="55" t="s">
        <v>11</v>
      </c>
      <c r="G30" s="56" t="s">
        <v>12</v>
      </c>
    </row>
    <row r="31" spans="2:7" ht="15.75" customHeight="1">
      <c r="B31" s="38"/>
      <c r="C31" s="39"/>
      <c r="D31" s="39"/>
      <c r="E31" s="39"/>
      <c r="F31" s="48"/>
      <c r="G31" s="48"/>
    </row>
    <row r="32" spans="2:7" ht="15.75" customHeight="1">
      <c r="B32" s="44" t="s">
        <v>22</v>
      </c>
      <c r="C32" s="45"/>
      <c r="D32" s="45"/>
      <c r="E32" s="45"/>
      <c r="F32" s="49"/>
      <c r="G32" s="49">
        <f>+G31</f>
        <v>0</v>
      </c>
    </row>
    <row r="33" spans="2:7" ht="15.75" customHeight="1">
      <c r="B33" s="7"/>
      <c r="C33" s="11"/>
      <c r="D33" s="11"/>
      <c r="E33" s="11"/>
      <c r="F33" s="12"/>
      <c r="G33" s="12"/>
    </row>
    <row r="34" spans="2:7" ht="15.75" customHeight="1">
      <c r="B34" s="51" t="s">
        <v>23</v>
      </c>
      <c r="C34" s="52"/>
      <c r="D34" s="52"/>
      <c r="E34" s="52"/>
      <c r="F34" s="53"/>
      <c r="G34" s="53"/>
    </row>
    <row r="35" spans="2:7" ht="24" customHeight="1">
      <c r="B35" s="54" t="s">
        <v>7</v>
      </c>
      <c r="C35" s="54" t="s">
        <v>8</v>
      </c>
      <c r="D35" s="54" t="s">
        <v>9</v>
      </c>
      <c r="E35" s="54" t="s">
        <v>10</v>
      </c>
      <c r="F35" s="55" t="s">
        <v>11</v>
      </c>
      <c r="G35" s="56" t="s">
        <v>12</v>
      </c>
    </row>
    <row r="36" spans="2:7" ht="15.75" customHeight="1">
      <c r="B36" s="38" t="s">
        <v>24</v>
      </c>
      <c r="C36" s="39" t="s">
        <v>25</v>
      </c>
      <c r="D36" s="40">
        <v>0.04</v>
      </c>
      <c r="E36" s="40" t="s">
        <v>74</v>
      </c>
      <c r="F36" s="42">
        <v>129000</v>
      </c>
      <c r="G36" s="42">
        <f aca="true" t="shared" si="1" ref="G36:G41">+D36*F36</f>
        <v>5160</v>
      </c>
    </row>
    <row r="37" spans="2:7" ht="15.75" customHeight="1">
      <c r="B37" s="38" t="s">
        <v>26</v>
      </c>
      <c r="C37" s="39" t="s">
        <v>25</v>
      </c>
      <c r="D37" s="40">
        <v>0.13</v>
      </c>
      <c r="E37" s="40" t="s">
        <v>74</v>
      </c>
      <c r="F37" s="42">
        <v>129000</v>
      </c>
      <c r="G37" s="42">
        <f t="shared" si="1"/>
        <v>16770</v>
      </c>
    </row>
    <row r="38" spans="2:7" ht="15.75" customHeight="1">
      <c r="B38" s="38" t="s">
        <v>27</v>
      </c>
      <c r="C38" s="39" t="s">
        <v>25</v>
      </c>
      <c r="D38" s="40">
        <v>0.06</v>
      </c>
      <c r="E38" s="40" t="s">
        <v>74</v>
      </c>
      <c r="F38" s="42">
        <v>466000</v>
      </c>
      <c r="G38" s="42">
        <f t="shared" si="1"/>
        <v>27960</v>
      </c>
    </row>
    <row r="39" spans="2:7" ht="15.75" customHeight="1">
      <c r="B39" s="38" t="s">
        <v>26</v>
      </c>
      <c r="C39" s="39" t="s">
        <v>25</v>
      </c>
      <c r="D39" s="40">
        <v>0.25</v>
      </c>
      <c r="E39" s="40" t="s">
        <v>69</v>
      </c>
      <c r="F39" s="42">
        <v>129000</v>
      </c>
      <c r="G39" s="42">
        <f t="shared" si="1"/>
        <v>32250</v>
      </c>
    </row>
    <row r="40" spans="2:7" ht="15.75" customHeight="1">
      <c r="B40" s="38" t="s">
        <v>28</v>
      </c>
      <c r="C40" s="39" t="s">
        <v>25</v>
      </c>
      <c r="D40" s="40">
        <v>0.08</v>
      </c>
      <c r="E40" s="40" t="s">
        <v>69</v>
      </c>
      <c r="F40" s="42">
        <v>466000</v>
      </c>
      <c r="G40" s="42">
        <f t="shared" si="1"/>
        <v>37280</v>
      </c>
    </row>
    <row r="41" spans="2:7" ht="15.75" customHeight="1">
      <c r="B41" s="38" t="s">
        <v>29</v>
      </c>
      <c r="C41" s="39" t="s">
        <v>25</v>
      </c>
      <c r="D41" s="40">
        <v>0.19</v>
      </c>
      <c r="E41" s="40" t="s">
        <v>72</v>
      </c>
      <c r="F41" s="42">
        <v>172000</v>
      </c>
      <c r="G41" s="42">
        <f t="shared" si="1"/>
        <v>32680</v>
      </c>
    </row>
    <row r="42" spans="2:7" ht="15.75" customHeight="1">
      <c r="B42" s="31" t="s">
        <v>30</v>
      </c>
      <c r="C42" s="32"/>
      <c r="D42" s="32"/>
      <c r="E42" s="32"/>
      <c r="F42" s="33"/>
      <c r="G42" s="33">
        <f>SUM(G36:G41)</f>
        <v>152100</v>
      </c>
    </row>
    <row r="43" spans="2:7" ht="15.75" customHeight="1">
      <c r="B43" s="7"/>
      <c r="C43" s="11"/>
      <c r="D43" s="11"/>
      <c r="E43" s="11"/>
      <c r="F43" s="12"/>
      <c r="G43" s="12"/>
    </row>
    <row r="44" spans="2:7" ht="15.75" customHeight="1">
      <c r="B44" s="51" t="s">
        <v>31</v>
      </c>
      <c r="C44" s="52"/>
      <c r="D44" s="52"/>
      <c r="E44" s="52"/>
      <c r="F44" s="53"/>
      <c r="G44" s="53"/>
    </row>
    <row r="45" spans="2:7" ht="24" customHeight="1">
      <c r="B45" s="57" t="s">
        <v>32</v>
      </c>
      <c r="C45" s="57" t="s">
        <v>77</v>
      </c>
      <c r="D45" s="57" t="s">
        <v>78</v>
      </c>
      <c r="E45" s="57" t="s">
        <v>10</v>
      </c>
      <c r="F45" s="55" t="s">
        <v>11</v>
      </c>
      <c r="G45" s="55" t="s">
        <v>12</v>
      </c>
    </row>
    <row r="46" spans="2:8" ht="15.75" customHeight="1">
      <c r="B46" s="50" t="s">
        <v>33</v>
      </c>
      <c r="C46" s="39" t="s">
        <v>90</v>
      </c>
      <c r="D46" s="40">
        <v>2500</v>
      </c>
      <c r="E46" s="40" t="s">
        <v>75</v>
      </c>
      <c r="F46" s="41">
        <v>450</v>
      </c>
      <c r="G46" s="42">
        <f>D46*F46</f>
        <v>1125000</v>
      </c>
      <c r="H46" s="16"/>
    </row>
    <row r="47" spans="2:8" ht="15.75" customHeight="1">
      <c r="B47" s="50" t="s">
        <v>34</v>
      </c>
      <c r="C47" s="39" t="s">
        <v>80</v>
      </c>
      <c r="D47" s="40">
        <v>600</v>
      </c>
      <c r="E47" s="40" t="s">
        <v>73</v>
      </c>
      <c r="F47" s="41">
        <v>160</v>
      </c>
      <c r="G47" s="42">
        <f aca="true" t="shared" si="2" ref="G47:G58">D47*F47</f>
        <v>96000</v>
      </c>
      <c r="H47" s="16"/>
    </row>
    <row r="48" spans="2:8" ht="15.75" customHeight="1">
      <c r="B48" s="50" t="s">
        <v>35</v>
      </c>
      <c r="C48" s="39"/>
      <c r="D48" s="40"/>
      <c r="E48" s="40"/>
      <c r="F48" s="41"/>
      <c r="G48" s="42"/>
      <c r="H48" s="16"/>
    </row>
    <row r="49" spans="2:8" ht="15.75" customHeight="1">
      <c r="B49" s="38" t="s">
        <v>36</v>
      </c>
      <c r="C49" s="39" t="s">
        <v>90</v>
      </c>
      <c r="D49" s="40">
        <v>500</v>
      </c>
      <c r="E49" s="40" t="s">
        <v>70</v>
      </c>
      <c r="F49" s="41">
        <v>321</v>
      </c>
      <c r="G49" s="42">
        <f t="shared" si="2"/>
        <v>160500</v>
      </c>
      <c r="H49" s="16"/>
    </row>
    <row r="50" spans="2:8" ht="15.75" customHeight="1">
      <c r="B50" s="38" t="s">
        <v>37</v>
      </c>
      <c r="C50" s="39" t="s">
        <v>90</v>
      </c>
      <c r="D50" s="40">
        <v>650</v>
      </c>
      <c r="E50" s="40" t="s">
        <v>69</v>
      </c>
      <c r="F50" s="41">
        <v>490</v>
      </c>
      <c r="G50" s="42">
        <f t="shared" si="2"/>
        <v>318500</v>
      </c>
      <c r="H50" s="16"/>
    </row>
    <row r="51" spans="2:8" ht="15.75" customHeight="1">
      <c r="B51" s="38" t="s">
        <v>38</v>
      </c>
      <c r="C51" s="39" t="s">
        <v>90</v>
      </c>
      <c r="D51" s="40">
        <v>250</v>
      </c>
      <c r="E51" s="40" t="s">
        <v>69</v>
      </c>
      <c r="F51" s="41">
        <v>369</v>
      </c>
      <c r="G51" s="42">
        <f t="shared" si="2"/>
        <v>92250</v>
      </c>
      <c r="H51" s="16"/>
    </row>
    <row r="52" spans="2:8" ht="15.75" customHeight="1">
      <c r="B52" s="50" t="s">
        <v>39</v>
      </c>
      <c r="C52" s="39"/>
      <c r="D52" s="40"/>
      <c r="E52" s="40"/>
      <c r="F52" s="41"/>
      <c r="G52" s="42"/>
      <c r="H52" s="16"/>
    </row>
    <row r="53" spans="2:8" ht="15.75" customHeight="1">
      <c r="B53" s="38" t="s">
        <v>40</v>
      </c>
      <c r="C53" s="39" t="s">
        <v>79</v>
      </c>
      <c r="D53" s="40">
        <v>3</v>
      </c>
      <c r="E53" s="40" t="s">
        <v>74</v>
      </c>
      <c r="F53" s="41">
        <v>6810</v>
      </c>
      <c r="G53" s="42">
        <f t="shared" si="2"/>
        <v>20430</v>
      </c>
      <c r="H53" s="16"/>
    </row>
    <row r="54" spans="2:8" ht="15.75" customHeight="1">
      <c r="B54" s="38" t="s">
        <v>41</v>
      </c>
      <c r="C54" s="39" t="s">
        <v>79</v>
      </c>
      <c r="D54" s="40">
        <v>1</v>
      </c>
      <c r="E54" s="40" t="s">
        <v>72</v>
      </c>
      <c r="F54" s="41">
        <v>25977</v>
      </c>
      <c r="G54" s="42">
        <f t="shared" si="2"/>
        <v>25977</v>
      </c>
      <c r="H54" s="16"/>
    </row>
    <row r="55" spans="2:8" ht="15.75" customHeight="1">
      <c r="B55" s="50" t="s">
        <v>42</v>
      </c>
      <c r="C55" s="39"/>
      <c r="D55" s="40"/>
      <c r="E55" s="40"/>
      <c r="F55" s="41"/>
      <c r="G55" s="42"/>
      <c r="H55" s="16"/>
    </row>
    <row r="56" spans="2:8" ht="15.75" customHeight="1">
      <c r="B56" s="38" t="s">
        <v>43</v>
      </c>
      <c r="C56" s="39" t="s">
        <v>90</v>
      </c>
      <c r="D56" s="40">
        <v>2</v>
      </c>
      <c r="E56" s="40" t="s">
        <v>76</v>
      </c>
      <c r="F56" s="41">
        <v>30161</v>
      </c>
      <c r="G56" s="42">
        <f t="shared" si="2"/>
        <v>60322</v>
      </c>
      <c r="H56" s="16"/>
    </row>
    <row r="57" spans="2:8" ht="15.75" customHeight="1">
      <c r="B57" s="50" t="s">
        <v>44</v>
      </c>
      <c r="C57" s="39"/>
      <c r="D57" s="40"/>
      <c r="E57" s="40"/>
      <c r="F57" s="41"/>
      <c r="G57" s="42"/>
      <c r="H57" s="16"/>
    </row>
    <row r="58" spans="2:8" ht="15.75" customHeight="1">
      <c r="B58" s="38" t="s">
        <v>45</v>
      </c>
      <c r="C58" s="39" t="s">
        <v>79</v>
      </c>
      <c r="D58" s="40">
        <v>0.2</v>
      </c>
      <c r="E58" s="40" t="s">
        <v>71</v>
      </c>
      <c r="F58" s="41">
        <v>12450</v>
      </c>
      <c r="G58" s="42">
        <f t="shared" si="2"/>
        <v>2490</v>
      </c>
      <c r="H58" s="16"/>
    </row>
    <row r="59" spans="2:7" ht="15.75" customHeight="1">
      <c r="B59" s="31" t="s">
        <v>46</v>
      </c>
      <c r="C59" s="32"/>
      <c r="D59" s="32"/>
      <c r="E59" s="32"/>
      <c r="F59" s="33"/>
      <c r="G59" s="33">
        <f>SUM(G46:G58)</f>
        <v>1901469</v>
      </c>
    </row>
    <row r="60" spans="2:7" ht="15.75" customHeight="1">
      <c r="B60" s="6"/>
      <c r="C60" s="11"/>
      <c r="D60" s="11"/>
      <c r="E60" s="11"/>
      <c r="F60" s="12"/>
      <c r="G60" s="13"/>
    </row>
    <row r="61" spans="2:7" ht="15.75" customHeight="1">
      <c r="B61" s="51" t="s">
        <v>47</v>
      </c>
      <c r="C61" s="52"/>
      <c r="D61" s="52"/>
      <c r="E61" s="52"/>
      <c r="F61" s="53"/>
      <c r="G61" s="53"/>
    </row>
    <row r="62" spans="2:7" ht="19.5" customHeight="1">
      <c r="B62" s="54" t="s">
        <v>48</v>
      </c>
      <c r="C62" s="57" t="s">
        <v>77</v>
      </c>
      <c r="D62" s="57" t="s">
        <v>78</v>
      </c>
      <c r="E62" s="54" t="s">
        <v>10</v>
      </c>
      <c r="F62" s="55" t="s">
        <v>11</v>
      </c>
      <c r="G62" s="56" t="s">
        <v>12</v>
      </c>
    </row>
    <row r="63" spans="2:7" ht="15.75" customHeight="1">
      <c r="B63" s="38"/>
      <c r="C63" s="39"/>
      <c r="D63" s="39"/>
      <c r="E63" s="39"/>
      <c r="F63" s="48"/>
      <c r="G63" s="48"/>
    </row>
    <row r="64" spans="2:7" ht="15.75" customHeight="1">
      <c r="B64" s="44" t="s">
        <v>49</v>
      </c>
      <c r="C64" s="45"/>
      <c r="D64" s="45"/>
      <c r="E64" s="45"/>
      <c r="F64" s="49"/>
      <c r="G64" s="49">
        <f>+G63</f>
        <v>0</v>
      </c>
    </row>
    <row r="65" spans="2:7" ht="15.75" customHeight="1">
      <c r="B65" s="6"/>
      <c r="C65" s="11"/>
      <c r="D65" s="11"/>
      <c r="E65" s="11"/>
      <c r="F65" s="12"/>
      <c r="G65" s="13"/>
    </row>
    <row r="66" spans="2:7" ht="15.75" customHeight="1">
      <c r="B66" s="35" t="s">
        <v>50</v>
      </c>
      <c r="C66" s="36"/>
      <c r="D66" s="36"/>
      <c r="E66" s="36"/>
      <c r="F66" s="37"/>
      <c r="G66" s="37">
        <f>+G27+G32+G42+G59+G64</f>
        <v>3559590.739118</v>
      </c>
    </row>
    <row r="67" spans="2:7" ht="15.75" customHeight="1">
      <c r="B67" s="25" t="s">
        <v>51</v>
      </c>
      <c r="C67" s="26"/>
      <c r="D67" s="26"/>
      <c r="E67" s="26"/>
      <c r="F67" s="27"/>
      <c r="G67" s="27">
        <f>+G66*5%</f>
        <v>177979.53695590002</v>
      </c>
    </row>
    <row r="68" spans="2:7" ht="15.75" customHeight="1">
      <c r="B68" s="35" t="s">
        <v>52</v>
      </c>
      <c r="C68" s="36"/>
      <c r="D68" s="36"/>
      <c r="E68" s="36"/>
      <c r="F68" s="37"/>
      <c r="G68" s="37">
        <f>SUM(G66:G67)</f>
        <v>3737570.2760739</v>
      </c>
    </row>
    <row r="69" spans="2:7" ht="15.75" customHeight="1">
      <c r="B69" s="25" t="s">
        <v>53</v>
      </c>
      <c r="C69" s="26"/>
      <c r="D69" s="26"/>
      <c r="E69" s="26"/>
      <c r="F69" s="27"/>
      <c r="G69" s="27">
        <f>G12</f>
        <v>4500000</v>
      </c>
    </row>
    <row r="70" spans="2:7" ht="15.75" customHeight="1">
      <c r="B70" s="35" t="s">
        <v>54</v>
      </c>
      <c r="C70" s="36"/>
      <c r="D70" s="36"/>
      <c r="E70" s="36"/>
      <c r="F70" s="37"/>
      <c r="G70" s="27">
        <f>+G69-G68</f>
        <v>762429.7239261</v>
      </c>
    </row>
    <row r="71" spans="2:8" ht="15.75" customHeight="1" thickBot="1">
      <c r="B71" s="8" t="s">
        <v>55</v>
      </c>
      <c r="C71" s="8"/>
      <c r="D71" s="9"/>
      <c r="E71" s="9"/>
      <c r="F71" s="9"/>
      <c r="G71" s="9"/>
      <c r="H71" s="9"/>
    </row>
    <row r="72" spans="2:8" ht="15.75" customHeight="1">
      <c r="B72" s="64" t="s">
        <v>89</v>
      </c>
      <c r="C72" s="65"/>
      <c r="D72" s="65"/>
      <c r="E72" s="65"/>
      <c r="F72" s="66"/>
      <c r="G72" s="9"/>
      <c r="H72" s="9"/>
    </row>
    <row r="73" spans="2:8" ht="15.75" customHeight="1">
      <c r="B73" s="67" t="s">
        <v>83</v>
      </c>
      <c r="C73" s="68"/>
      <c r="D73" s="68"/>
      <c r="E73" s="68"/>
      <c r="F73" s="69"/>
      <c r="G73" s="9"/>
      <c r="H73" s="9"/>
    </row>
    <row r="74" spans="2:8" ht="15.75" customHeight="1">
      <c r="B74" s="67" t="s">
        <v>84</v>
      </c>
      <c r="C74" s="68"/>
      <c r="D74" s="68"/>
      <c r="E74" s="68"/>
      <c r="F74" s="69"/>
      <c r="G74" s="9"/>
      <c r="H74" s="9"/>
    </row>
    <row r="75" spans="2:8" ht="15.75" customHeight="1">
      <c r="B75" s="67" t="s">
        <v>85</v>
      </c>
      <c r="C75" s="68"/>
      <c r="D75" s="68"/>
      <c r="E75" s="68"/>
      <c r="F75" s="69"/>
      <c r="G75" s="9"/>
      <c r="H75" s="9"/>
    </row>
    <row r="76" spans="2:8" ht="15.75" customHeight="1">
      <c r="B76" s="67" t="s">
        <v>86</v>
      </c>
      <c r="C76" s="68"/>
      <c r="D76" s="68"/>
      <c r="E76" s="68"/>
      <c r="F76" s="69"/>
      <c r="G76" s="9"/>
      <c r="H76" s="9"/>
    </row>
    <row r="77" spans="2:6" ht="15.75" customHeight="1">
      <c r="B77" s="67" t="s">
        <v>87</v>
      </c>
      <c r="C77" s="7"/>
      <c r="D77" s="7"/>
      <c r="E77" s="7"/>
      <c r="F77" s="70"/>
    </row>
    <row r="78" spans="2:6" ht="15.75" customHeight="1" thickBot="1">
      <c r="B78" s="71" t="s">
        <v>88</v>
      </c>
      <c r="C78" s="72"/>
      <c r="D78" s="72"/>
      <c r="E78" s="72"/>
      <c r="F78" s="73"/>
    </row>
    <row r="79" ht="15.75" customHeight="1"/>
    <row r="80" spans="1:240" s="79" customFormat="1" ht="12.75" customHeight="1">
      <c r="A80" s="74"/>
      <c r="B80" s="75"/>
      <c r="C80" s="76"/>
      <c r="D80" s="76"/>
      <c r="E80" s="76"/>
      <c r="F80" s="76"/>
      <c r="G80" s="77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</row>
    <row r="81" spans="1:240" s="79" customFormat="1" ht="15" customHeight="1" thickBot="1">
      <c r="A81" s="74"/>
      <c r="B81" s="80" t="s">
        <v>93</v>
      </c>
      <c r="C81" s="81"/>
      <c r="D81" s="82"/>
      <c r="E81" s="83"/>
      <c r="F81" s="83"/>
      <c r="G81" s="77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</row>
    <row r="82" spans="1:240" s="79" customFormat="1" ht="12" customHeight="1">
      <c r="A82" s="74"/>
      <c r="B82" s="84" t="s">
        <v>48</v>
      </c>
      <c r="C82" s="85" t="s">
        <v>94</v>
      </c>
      <c r="D82" s="86" t="s">
        <v>95</v>
      </c>
      <c r="E82" s="83"/>
      <c r="F82" s="83"/>
      <c r="G82" s="77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</row>
    <row r="83" spans="1:240" s="79" customFormat="1" ht="12" customHeight="1">
      <c r="A83" s="74"/>
      <c r="B83" s="87" t="s">
        <v>96</v>
      </c>
      <c r="C83" s="88">
        <f>+G27</f>
        <v>1506021.739118</v>
      </c>
      <c r="D83" s="89">
        <f>+C83/$C$89</f>
        <v>0.4029413838072332</v>
      </c>
      <c r="E83" s="83"/>
      <c r="F83" s="83"/>
      <c r="G83" s="77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</row>
    <row r="84" spans="1:240" s="79" customFormat="1" ht="12" customHeight="1">
      <c r="A84" s="74"/>
      <c r="B84" s="87" t="s">
        <v>97</v>
      </c>
      <c r="C84" s="88">
        <f>+G32</f>
        <v>0</v>
      </c>
      <c r="D84" s="89">
        <f>+C84/$C$89</f>
        <v>0</v>
      </c>
      <c r="E84" s="83"/>
      <c r="F84" s="83"/>
      <c r="G84" s="77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</row>
    <row r="85" spans="1:240" s="79" customFormat="1" ht="12" customHeight="1">
      <c r="A85" s="74"/>
      <c r="B85" s="87" t="s">
        <v>98</v>
      </c>
      <c r="C85" s="88">
        <f>+G42</f>
        <v>152100</v>
      </c>
      <c r="D85" s="89">
        <f>+C85/$C$89</f>
        <v>0.040694886989462095</v>
      </c>
      <c r="E85" s="83"/>
      <c r="F85" s="83"/>
      <c r="G85" s="77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  <c r="IF85" s="78"/>
    </row>
    <row r="86" spans="1:240" s="79" customFormat="1" ht="12" customHeight="1">
      <c r="A86" s="74"/>
      <c r="B86" s="87" t="s">
        <v>32</v>
      </c>
      <c r="C86" s="88">
        <f>+G59</f>
        <v>1901469</v>
      </c>
      <c r="D86" s="89">
        <f>+C86/$C$89</f>
        <v>0.508744681584257</v>
      </c>
      <c r="E86" s="83"/>
      <c r="F86" s="83"/>
      <c r="G86" s="77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</row>
    <row r="87" spans="1:240" s="79" customFormat="1" ht="12" customHeight="1">
      <c r="A87" s="74"/>
      <c r="B87" s="87" t="s">
        <v>99</v>
      </c>
      <c r="C87" s="90">
        <f>+G64</f>
        <v>0</v>
      </c>
      <c r="D87" s="89">
        <f>+C87/$C$89</f>
        <v>0</v>
      </c>
      <c r="E87" s="91"/>
      <c r="F87" s="91"/>
      <c r="G87" s="77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</row>
    <row r="88" spans="1:240" s="79" customFormat="1" ht="12" customHeight="1">
      <c r="A88" s="74"/>
      <c r="B88" s="87" t="s">
        <v>100</v>
      </c>
      <c r="C88" s="90">
        <f>+G67</f>
        <v>177979.53695590002</v>
      </c>
      <c r="D88" s="89">
        <f>+C88/$C$89</f>
        <v>0.04761904761904762</v>
      </c>
      <c r="E88" s="91"/>
      <c r="F88" s="91"/>
      <c r="G88" s="77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  <c r="GE88" s="78"/>
      <c r="GF88" s="78"/>
      <c r="GG88" s="78"/>
      <c r="GH88" s="78"/>
      <c r="GI88" s="78"/>
      <c r="GJ88" s="78"/>
      <c r="GK88" s="78"/>
      <c r="GL88" s="78"/>
      <c r="GM88" s="78"/>
      <c r="GN88" s="78"/>
      <c r="GO88" s="78"/>
      <c r="GP88" s="78"/>
      <c r="GQ88" s="78"/>
      <c r="GR88" s="78"/>
      <c r="GS88" s="78"/>
      <c r="GT88" s="78"/>
      <c r="GU88" s="78"/>
      <c r="GV88" s="78"/>
      <c r="GW88" s="78"/>
      <c r="GX88" s="78"/>
      <c r="GY88" s="78"/>
      <c r="GZ88" s="78"/>
      <c r="HA88" s="78"/>
      <c r="HB88" s="78"/>
      <c r="HC88" s="78"/>
      <c r="HD88" s="78"/>
      <c r="HE88" s="78"/>
      <c r="HF88" s="78"/>
      <c r="HG88" s="78"/>
      <c r="HH88" s="78"/>
      <c r="HI88" s="78"/>
      <c r="HJ88" s="78"/>
      <c r="HK88" s="78"/>
      <c r="HL88" s="78"/>
      <c r="HM88" s="78"/>
      <c r="HN88" s="78"/>
      <c r="HO88" s="78"/>
      <c r="HP88" s="78"/>
      <c r="HQ88" s="78"/>
      <c r="HR88" s="78"/>
      <c r="HS88" s="78"/>
      <c r="HT88" s="78"/>
      <c r="HU88" s="78"/>
      <c r="HV88" s="78"/>
      <c r="HW88" s="78"/>
      <c r="HX88" s="78"/>
      <c r="HY88" s="78"/>
      <c r="HZ88" s="78"/>
      <c r="IA88" s="78"/>
      <c r="IB88" s="78"/>
      <c r="IC88" s="78"/>
      <c r="ID88" s="78"/>
      <c r="IE88" s="78"/>
      <c r="IF88" s="78"/>
    </row>
    <row r="89" spans="1:240" s="79" customFormat="1" ht="12.75" customHeight="1" thickBot="1">
      <c r="A89" s="74"/>
      <c r="B89" s="92" t="s">
        <v>101</v>
      </c>
      <c r="C89" s="93">
        <f>SUM(C83:C88)</f>
        <v>3737570.2760739</v>
      </c>
      <c r="D89" s="94">
        <f>SUM(D83:D88)</f>
        <v>1</v>
      </c>
      <c r="E89" s="91"/>
      <c r="F89" s="91"/>
      <c r="G89" s="77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78"/>
      <c r="GE89" s="78"/>
      <c r="GF89" s="78"/>
      <c r="GG89" s="78"/>
      <c r="GH89" s="78"/>
      <c r="GI89" s="78"/>
      <c r="GJ89" s="78"/>
      <c r="GK89" s="78"/>
      <c r="GL89" s="78"/>
      <c r="GM89" s="78"/>
      <c r="GN89" s="78"/>
      <c r="GO89" s="78"/>
      <c r="GP89" s="78"/>
      <c r="GQ89" s="78"/>
      <c r="GR89" s="78"/>
      <c r="GS89" s="78"/>
      <c r="GT89" s="78"/>
      <c r="GU89" s="78"/>
      <c r="GV89" s="78"/>
      <c r="GW89" s="78"/>
      <c r="GX89" s="78"/>
      <c r="GY89" s="78"/>
      <c r="GZ89" s="78"/>
      <c r="HA89" s="78"/>
      <c r="HB89" s="78"/>
      <c r="HC89" s="78"/>
      <c r="HD89" s="78"/>
      <c r="HE89" s="78"/>
      <c r="HF89" s="78"/>
      <c r="HG89" s="78"/>
      <c r="HH89" s="78"/>
      <c r="HI89" s="78"/>
      <c r="HJ89" s="78"/>
      <c r="HK89" s="78"/>
      <c r="HL89" s="78"/>
      <c r="HM89" s="78"/>
      <c r="HN89" s="78"/>
      <c r="HO89" s="78"/>
      <c r="HP89" s="78"/>
      <c r="HQ89" s="78"/>
      <c r="HR89" s="78"/>
      <c r="HS89" s="78"/>
      <c r="HT89" s="78"/>
      <c r="HU89" s="78"/>
      <c r="HV89" s="78"/>
      <c r="HW89" s="78"/>
      <c r="HX89" s="78"/>
      <c r="HY89" s="78"/>
      <c r="HZ89" s="78"/>
      <c r="IA89" s="78"/>
      <c r="IB89" s="78"/>
      <c r="IC89" s="78"/>
      <c r="ID89" s="78"/>
      <c r="IE89" s="78"/>
      <c r="IF89" s="78"/>
    </row>
    <row r="90" spans="1:240" s="79" customFormat="1" ht="12" customHeight="1">
      <c r="A90" s="74"/>
      <c r="B90" s="95"/>
      <c r="C90" s="96"/>
      <c r="D90" s="96"/>
      <c r="E90" s="96"/>
      <c r="F90" s="96"/>
      <c r="G90" s="77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78"/>
      <c r="GE90" s="78"/>
      <c r="GF90" s="78"/>
      <c r="GG90" s="78"/>
      <c r="GH90" s="78"/>
      <c r="GI90" s="78"/>
      <c r="GJ90" s="78"/>
      <c r="GK90" s="78"/>
      <c r="GL90" s="78"/>
      <c r="GM90" s="78"/>
      <c r="GN90" s="78"/>
      <c r="GO90" s="78"/>
      <c r="GP90" s="78"/>
      <c r="GQ90" s="78"/>
      <c r="GR90" s="78"/>
      <c r="GS90" s="78"/>
      <c r="GT90" s="78"/>
      <c r="GU90" s="78"/>
      <c r="GV90" s="78"/>
      <c r="GW90" s="78"/>
      <c r="GX90" s="78"/>
      <c r="GY90" s="78"/>
      <c r="GZ90" s="78"/>
      <c r="HA90" s="78"/>
      <c r="HB90" s="78"/>
      <c r="HC90" s="78"/>
      <c r="HD90" s="78"/>
      <c r="HE90" s="78"/>
      <c r="HF90" s="78"/>
      <c r="HG90" s="78"/>
      <c r="HH90" s="78"/>
      <c r="HI90" s="78"/>
      <c r="HJ90" s="78"/>
      <c r="HK90" s="78"/>
      <c r="HL90" s="78"/>
      <c r="HM90" s="78"/>
      <c r="HN90" s="78"/>
      <c r="HO90" s="78"/>
      <c r="HP90" s="78"/>
      <c r="HQ90" s="78"/>
      <c r="HR90" s="78"/>
      <c r="HS90" s="78"/>
      <c r="HT90" s="78"/>
      <c r="HU90" s="78"/>
      <c r="HV90" s="78"/>
      <c r="HW90" s="78"/>
      <c r="HX90" s="78"/>
      <c r="HY90" s="78"/>
      <c r="HZ90" s="78"/>
      <c r="IA90" s="78"/>
      <c r="IB90" s="78"/>
      <c r="IC90" s="78"/>
      <c r="ID90" s="78"/>
      <c r="IE90" s="78"/>
      <c r="IF90" s="78"/>
    </row>
    <row r="91" spans="1:240" s="79" customFormat="1" ht="12.75" customHeight="1">
      <c r="A91" s="74"/>
      <c r="B91" s="97"/>
      <c r="C91" s="96"/>
      <c r="D91" s="96"/>
      <c r="E91" s="96"/>
      <c r="F91" s="91"/>
      <c r="G91" s="77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  <c r="GE91" s="78"/>
      <c r="GF91" s="78"/>
      <c r="GG91" s="78"/>
      <c r="GH91" s="78"/>
      <c r="GI91" s="78"/>
      <c r="GJ91" s="78"/>
      <c r="GK91" s="78"/>
      <c r="GL91" s="78"/>
      <c r="GM91" s="78"/>
      <c r="GN91" s="78"/>
      <c r="GO91" s="78"/>
      <c r="GP91" s="78"/>
      <c r="GQ91" s="78"/>
      <c r="GR91" s="78"/>
      <c r="GS91" s="78"/>
      <c r="GT91" s="78"/>
      <c r="GU91" s="78"/>
      <c r="GV91" s="78"/>
      <c r="GW91" s="78"/>
      <c r="GX91" s="78"/>
      <c r="GY91" s="78"/>
      <c r="GZ91" s="78"/>
      <c r="HA91" s="78"/>
      <c r="HB91" s="78"/>
      <c r="HC91" s="78"/>
      <c r="HD91" s="78"/>
      <c r="HE91" s="78"/>
      <c r="HF91" s="78"/>
      <c r="HG91" s="78"/>
      <c r="HH91" s="78"/>
      <c r="HI91" s="78"/>
      <c r="HJ91" s="78"/>
      <c r="HK91" s="78"/>
      <c r="HL91" s="78"/>
      <c r="HM91" s="78"/>
      <c r="HN91" s="78"/>
      <c r="HO91" s="78"/>
      <c r="HP91" s="78"/>
      <c r="HQ91" s="78"/>
      <c r="HR91" s="78"/>
      <c r="HS91" s="78"/>
      <c r="HT91" s="78"/>
      <c r="HU91" s="78"/>
      <c r="HV91" s="78"/>
      <c r="HW91" s="78"/>
      <c r="HX91" s="78"/>
      <c r="HY91" s="78"/>
      <c r="HZ91" s="78"/>
      <c r="IA91" s="78"/>
      <c r="IB91" s="78"/>
      <c r="IC91" s="78"/>
      <c r="ID91" s="78"/>
      <c r="IE91" s="78"/>
      <c r="IF91" s="78"/>
    </row>
    <row r="92" spans="1:240" s="79" customFormat="1" ht="12" customHeight="1" thickBot="1">
      <c r="A92" s="98"/>
      <c r="B92" s="99"/>
      <c r="C92" s="100" t="s">
        <v>102</v>
      </c>
      <c r="D92" s="101"/>
      <c r="E92" s="102"/>
      <c r="F92" s="103"/>
      <c r="G92" s="77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8"/>
      <c r="HN92" s="78"/>
      <c r="HO92" s="78"/>
      <c r="HP92" s="78"/>
      <c r="HQ92" s="78"/>
      <c r="HR92" s="78"/>
      <c r="HS92" s="78"/>
      <c r="HT92" s="78"/>
      <c r="HU92" s="78"/>
      <c r="HV92" s="78"/>
      <c r="HW92" s="78"/>
      <c r="HX92" s="78"/>
      <c r="HY92" s="78"/>
      <c r="HZ92" s="78"/>
      <c r="IA92" s="78"/>
      <c r="IB92" s="78"/>
      <c r="IC92" s="78"/>
      <c r="ID92" s="78"/>
      <c r="IE92" s="78"/>
      <c r="IF92" s="78"/>
    </row>
    <row r="93" spans="1:240" s="79" customFormat="1" ht="12" customHeight="1">
      <c r="A93" s="74"/>
      <c r="B93" s="104" t="s">
        <v>103</v>
      </c>
      <c r="C93" s="105">
        <v>250</v>
      </c>
      <c r="D93" s="105">
        <v>300</v>
      </c>
      <c r="E93" s="106">
        <v>350</v>
      </c>
      <c r="F93" s="107"/>
      <c r="G93" s="10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  <c r="GM93" s="78"/>
      <c r="GN93" s="78"/>
      <c r="GO93" s="78"/>
      <c r="GP93" s="78"/>
      <c r="GQ93" s="78"/>
      <c r="GR93" s="78"/>
      <c r="GS93" s="78"/>
      <c r="GT93" s="78"/>
      <c r="GU93" s="78"/>
      <c r="GV93" s="78"/>
      <c r="GW93" s="78"/>
      <c r="GX93" s="78"/>
      <c r="GY93" s="78"/>
      <c r="GZ93" s="78"/>
      <c r="HA93" s="78"/>
      <c r="HB93" s="78"/>
      <c r="HC93" s="78"/>
      <c r="HD93" s="78"/>
      <c r="HE93" s="78"/>
      <c r="HF93" s="78"/>
      <c r="HG93" s="78"/>
      <c r="HH93" s="78"/>
      <c r="HI93" s="78"/>
      <c r="HJ93" s="78"/>
      <c r="HK93" s="78"/>
      <c r="HL93" s="78"/>
      <c r="HM93" s="78"/>
      <c r="HN93" s="78"/>
      <c r="HO93" s="78"/>
      <c r="HP93" s="78"/>
      <c r="HQ93" s="78"/>
      <c r="HR93" s="78"/>
      <c r="HS93" s="78"/>
      <c r="HT93" s="78"/>
      <c r="HU93" s="78"/>
      <c r="HV93" s="78"/>
      <c r="HW93" s="78"/>
      <c r="HX93" s="78"/>
      <c r="HY93" s="78"/>
      <c r="HZ93" s="78"/>
      <c r="IA93" s="78"/>
      <c r="IB93" s="78"/>
      <c r="IC93" s="78"/>
      <c r="ID93" s="78"/>
      <c r="IE93" s="78"/>
      <c r="IF93" s="78"/>
    </row>
    <row r="94" spans="1:240" s="79" customFormat="1" ht="12.75" customHeight="1" thickBot="1">
      <c r="A94" s="74"/>
      <c r="B94" s="92" t="s">
        <v>104</v>
      </c>
      <c r="C94" s="93">
        <f>+$C$89/C93</f>
        <v>14950.2811042956</v>
      </c>
      <c r="D94" s="93">
        <f>+$C$89/D93</f>
        <v>12458.567586913001</v>
      </c>
      <c r="E94" s="93">
        <f>+$C$89/E93</f>
        <v>10678.772217354</v>
      </c>
      <c r="F94" s="107"/>
      <c r="G94" s="10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  <c r="GE94" s="78"/>
      <c r="GF94" s="78"/>
      <c r="GG94" s="78"/>
      <c r="GH94" s="78"/>
      <c r="GI94" s="78"/>
      <c r="GJ94" s="78"/>
      <c r="GK94" s="78"/>
      <c r="GL94" s="78"/>
      <c r="GM94" s="78"/>
      <c r="GN94" s="78"/>
      <c r="GO94" s="78"/>
      <c r="GP94" s="78"/>
      <c r="GQ94" s="78"/>
      <c r="GR94" s="78"/>
      <c r="GS94" s="78"/>
      <c r="GT94" s="78"/>
      <c r="GU94" s="78"/>
      <c r="GV94" s="78"/>
      <c r="GW94" s="78"/>
      <c r="GX94" s="78"/>
      <c r="GY94" s="78"/>
      <c r="GZ94" s="78"/>
      <c r="HA94" s="78"/>
      <c r="HB94" s="78"/>
      <c r="HC94" s="78"/>
      <c r="HD94" s="78"/>
      <c r="HE94" s="78"/>
      <c r="HF94" s="78"/>
      <c r="HG94" s="78"/>
      <c r="HH94" s="78"/>
      <c r="HI94" s="78"/>
      <c r="HJ94" s="78"/>
      <c r="HK94" s="78"/>
      <c r="HL94" s="78"/>
      <c r="HM94" s="78"/>
      <c r="HN94" s="78"/>
      <c r="HO94" s="78"/>
      <c r="HP94" s="78"/>
      <c r="HQ94" s="78"/>
      <c r="HR94" s="78"/>
      <c r="HS94" s="78"/>
      <c r="HT94" s="78"/>
      <c r="HU94" s="78"/>
      <c r="HV94" s="78"/>
      <c r="HW94" s="78"/>
      <c r="HX94" s="78"/>
      <c r="HY94" s="78"/>
      <c r="HZ94" s="78"/>
      <c r="IA94" s="78"/>
      <c r="IB94" s="78"/>
      <c r="IC94" s="78"/>
      <c r="ID94" s="78"/>
      <c r="IE94" s="78"/>
      <c r="IF94" s="78"/>
    </row>
    <row r="95" spans="1:240" s="79" customFormat="1" ht="15" customHeight="1">
      <c r="A95" s="74"/>
      <c r="B95" s="109" t="s">
        <v>105</v>
      </c>
      <c r="C95" s="76"/>
      <c r="D95" s="76"/>
      <c r="E95" s="76"/>
      <c r="F95" s="83"/>
      <c r="G95" s="76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  <c r="FO95" s="78"/>
      <c r="FP95" s="78"/>
      <c r="FQ95" s="78"/>
      <c r="FR95" s="78"/>
      <c r="FS95" s="78"/>
      <c r="FT95" s="78"/>
      <c r="FU95" s="78"/>
      <c r="FV95" s="78"/>
      <c r="FW95" s="78"/>
      <c r="FX95" s="78"/>
      <c r="FY95" s="78"/>
      <c r="FZ95" s="78"/>
      <c r="GA95" s="78"/>
      <c r="GB95" s="78"/>
      <c r="GC95" s="78"/>
      <c r="GD95" s="78"/>
      <c r="GE95" s="78"/>
      <c r="GF95" s="78"/>
      <c r="GG95" s="78"/>
      <c r="GH95" s="78"/>
      <c r="GI95" s="78"/>
      <c r="GJ95" s="78"/>
      <c r="GK95" s="78"/>
      <c r="GL95" s="78"/>
      <c r="GM95" s="78"/>
      <c r="GN95" s="78"/>
      <c r="GO95" s="78"/>
      <c r="GP95" s="78"/>
      <c r="GQ95" s="78"/>
      <c r="GR95" s="78"/>
      <c r="GS95" s="78"/>
      <c r="GT95" s="78"/>
      <c r="GU95" s="78"/>
      <c r="GV95" s="78"/>
      <c r="GW95" s="78"/>
      <c r="GX95" s="78"/>
      <c r="GY95" s="78"/>
      <c r="GZ95" s="78"/>
      <c r="HA95" s="78"/>
      <c r="HB95" s="78"/>
      <c r="HC95" s="78"/>
      <c r="HD95" s="78"/>
      <c r="HE95" s="78"/>
      <c r="HF95" s="78"/>
      <c r="HG95" s="78"/>
      <c r="HH95" s="78"/>
      <c r="HI95" s="78"/>
      <c r="HJ95" s="78"/>
      <c r="HK95" s="78"/>
      <c r="HL95" s="78"/>
      <c r="HM95" s="78"/>
      <c r="HN95" s="78"/>
      <c r="HO95" s="78"/>
      <c r="HP95" s="78"/>
      <c r="HQ95" s="78"/>
      <c r="HR95" s="78"/>
      <c r="HS95" s="78"/>
      <c r="HT95" s="78"/>
      <c r="HU95" s="78"/>
      <c r="HV95" s="78"/>
      <c r="HW95" s="78"/>
      <c r="HX95" s="78"/>
      <c r="HY95" s="78"/>
      <c r="HZ95" s="78"/>
      <c r="IA95" s="78"/>
      <c r="IB95" s="78"/>
      <c r="IC95" s="78"/>
      <c r="ID95" s="78"/>
      <c r="IE95" s="78"/>
      <c r="IF95" s="78"/>
    </row>
  </sheetData>
  <sheetProtection/>
  <mergeCells count="9">
    <mergeCell ref="B81:C81"/>
    <mergeCell ref="B17:G17"/>
    <mergeCell ref="E12:F12"/>
    <mergeCell ref="E15:F15"/>
    <mergeCell ref="E9:F9"/>
    <mergeCell ref="E10:F10"/>
    <mergeCell ref="E11:F11"/>
    <mergeCell ref="E13:F13"/>
    <mergeCell ref="E14:F14"/>
  </mergeCells>
  <printOptions horizontalCentered="1"/>
  <pageMargins left="0.5905511811023623" right="0.1968503937007874" top="0.7874015748031497" bottom="0.7874015748031497" header="0.31496062992125984" footer="0.31496062992125984"/>
  <pageSetup horizontalDpi="600" verticalDpi="600" orientation="portrait" paperSize="190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dromero</dc:creator>
  <cp:keywords/>
  <dc:description/>
  <cp:lastModifiedBy>Asistencia Financiera</cp:lastModifiedBy>
  <cp:lastPrinted>2020-03-12T13:24:11Z</cp:lastPrinted>
  <dcterms:created xsi:type="dcterms:W3CDTF">2014-11-19T14:08:26Z</dcterms:created>
  <dcterms:modified xsi:type="dcterms:W3CDTF">2021-03-29T17:00:26Z</dcterms:modified>
  <cp:category/>
  <cp:version/>
  <cp:contentType/>
  <cp:contentStatus/>
</cp:coreProperties>
</file>