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1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4" i="1" l="1"/>
  <c r="G58" i="1" l="1"/>
  <c r="G56" i="1"/>
  <c r="G54" i="1"/>
  <c r="G53" i="1"/>
  <c r="G51" i="1"/>
  <c r="G50" i="1"/>
  <c r="G49" i="1"/>
  <c r="G47" i="1"/>
  <c r="G46" i="1"/>
  <c r="G41" i="1"/>
  <c r="G40" i="1"/>
  <c r="G39" i="1"/>
  <c r="G38" i="1"/>
  <c r="G37" i="1"/>
  <c r="G36" i="1"/>
  <c r="G42" i="1" s="1"/>
  <c r="C85" i="1" s="1"/>
  <c r="G26" i="1"/>
  <c r="G25" i="1"/>
  <c r="G24" i="1"/>
  <c r="G23" i="1"/>
  <c r="G22" i="1"/>
  <c r="G21" i="1"/>
  <c r="G27" i="1" s="1"/>
  <c r="G12" i="1"/>
  <c r="G69" i="1" s="1"/>
  <c r="C83" i="1" l="1"/>
  <c r="G59" i="1"/>
  <c r="C86" i="1" s="1"/>
  <c r="G66" i="1" l="1"/>
  <c r="G67" i="1" s="1"/>
  <c r="G68" i="1" l="1"/>
  <c r="C88" i="1"/>
  <c r="C89" i="1" l="1"/>
  <c r="G70" i="1"/>
  <c r="D94" i="1"/>
  <c r="C94" i="1"/>
  <c r="E94" i="1"/>
  <c r="D83" i="1" l="1"/>
  <c r="D84" i="1"/>
  <c r="D85" i="1"/>
  <c r="D87" i="1"/>
  <c r="D86" i="1"/>
  <c r="D88" i="1"/>
  <c r="D89" i="1" l="1"/>
</calcChain>
</file>

<file path=xl/sharedStrings.xml><?xml version="1.0" encoding="utf-8"?>
<sst xmlns="http://schemas.openxmlformats.org/spreadsheetml/2006/main" count="160" uniqueCount="107">
  <si>
    <t>RUBRO O CULTIVO</t>
  </si>
  <si>
    <t>PAPAS</t>
  </si>
  <si>
    <t>RENDIMIENTO (qqm/Há.)</t>
  </si>
  <si>
    <t>VARIEDAD</t>
  </si>
  <si>
    <t>DESIRE</t>
  </si>
  <si>
    <t>FECHA ESTIMADA  PRECIO VENTA</t>
  </si>
  <si>
    <t>MAR - ABR</t>
  </si>
  <si>
    <t>NIVEL TECNOLÓGICO</t>
  </si>
  <si>
    <t>MEDIO</t>
  </si>
  <si>
    <t>PRECIO ESPERADO ($/qqm)</t>
  </si>
  <si>
    <t>REGIÓN</t>
  </si>
  <si>
    <t>LOS RIOS</t>
  </si>
  <si>
    <t>INGRESO ESPERADO, con IVA ($)</t>
  </si>
  <si>
    <t>AGENCIA DE ÁREA</t>
  </si>
  <si>
    <t>PANGUIPULLI</t>
  </si>
  <si>
    <t>DESTINO PRODUCCION</t>
  </si>
  <si>
    <t>MERCADO LOCAL</t>
  </si>
  <si>
    <t>COMUNA/LOCALIDAD</t>
  </si>
  <si>
    <t>FECHA DE COSECHA</t>
  </si>
  <si>
    <t>FECHA PRECIO INSUMOS</t>
  </si>
  <si>
    <t>CONTINGENCIA</t>
  </si>
  <si>
    <t>HELADAS EXCESO LLUVIA Y 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</si>
  <si>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</si>
  <si>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</si>
  <si>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</si>
  <si>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</si>
  <si>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</si>
  <si>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</si>
  <si>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</si>
  <si>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</si>
  <si>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Selección y desinfección</t>
  </si>
  <si>
    <t>JH</t>
  </si>
  <si>
    <t>Octubre</t>
  </si>
  <si>
    <t>Mezcla fertilizantes y otros</t>
  </si>
  <si>
    <t>Siembra y abono manual</t>
  </si>
  <si>
    <t>Oct - Nov</t>
  </si>
  <si>
    <t>Aplicación biocidas</t>
  </si>
  <si>
    <t>Nov - Dic</t>
  </si>
  <si>
    <t>Fertilización post-siembra</t>
  </si>
  <si>
    <t>Noviembre</t>
  </si>
  <si>
    <t>Cosecha</t>
  </si>
  <si>
    <t>Mar - Abr</t>
  </si>
  <si>
    <t>Subtotal Jornadas Hombre</t>
  </si>
  <si>
    <t>JORNADAS ANIMAL</t>
  </si>
  <si>
    <t>Subtotal Jornadas Animal</t>
  </si>
  <si>
    <t>MAQUINARIA</t>
  </si>
  <si>
    <t>Aplicación herbicida pre - siembra</t>
  </si>
  <si>
    <t>JM</t>
  </si>
  <si>
    <t>Septiembre</t>
  </si>
  <si>
    <t>Rastraje</t>
  </si>
  <si>
    <t>Aradura</t>
  </si>
  <si>
    <t>Abrir Surcos</t>
  </si>
  <si>
    <t>Aporca</t>
  </si>
  <si>
    <t>Subtotal Costo Maquinaria</t>
  </si>
  <si>
    <t>INSUMOS</t>
  </si>
  <si>
    <t>Insumos</t>
  </si>
  <si>
    <t>Unidad (Kg/l/u)</t>
  </si>
  <si>
    <t>Cantidad (Kg/l/u)</t>
  </si>
  <si>
    <t>SEMILLA (corriente)</t>
  </si>
  <si>
    <t>Kg</t>
  </si>
  <si>
    <t>Sep - Oct</t>
  </si>
  <si>
    <t>SACOS</t>
  </si>
  <si>
    <t xml:space="preserve">u </t>
  </si>
  <si>
    <t>FERTILIZANTES</t>
  </si>
  <si>
    <t>Nitromag</t>
  </si>
  <si>
    <t>Superfosfato Triple</t>
  </si>
  <si>
    <t>kg</t>
  </si>
  <si>
    <t>Muriato de Potasio</t>
  </si>
  <si>
    <t>HERBICIDAS</t>
  </si>
  <si>
    <t>Glifosato</t>
  </si>
  <si>
    <t>Lt.</t>
  </si>
  <si>
    <t>Bectra</t>
  </si>
  <si>
    <t>FUNGICIDA</t>
  </si>
  <si>
    <t>Metalaxil</t>
  </si>
  <si>
    <t>Diciembre</t>
  </si>
  <si>
    <t>INSECTICIDAS</t>
  </si>
  <si>
    <t>Muralla Delta 190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</si>
  <si>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</si>
  <si>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</si>
  <si>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</si>
  <si>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</si>
  <si>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</si>
  <si>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</si>
  <si>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</si>
  <si>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</si>
  <si>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</si>
  <si>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rgb="FF000000"/>
        <rFont val="Calibri"/>
        <family val="2"/>
      </rPr>
      <t>Fuente</t>
    </r>
    <r>
      <rPr>
        <sz val="8"/>
        <color rgb="FF000000"/>
        <rFont val="Calibri"/>
        <family val="2"/>
      </rPr>
      <t>: INDAP</t>
    </r>
  </si>
  <si>
    <r>
      <rPr>
        <b/>
        <u/>
        <sz val="7"/>
        <color rgb="FF000000"/>
        <rFont val="Calibri"/>
        <family val="2"/>
      </rPr>
      <t>Notas</t>
    </r>
    <r>
      <rPr>
        <b/>
        <sz val="7"/>
        <color rgb="FF000000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</si>
  <si>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</si>
  <si>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</si>
  <si>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</si>
  <si>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</si>
  <si>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</si>
  <si>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</si>
  <si>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</si>
  <si>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</si>
  <si>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</si>
  <si>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</si>
  <si>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Maquinaria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</si>
  <si>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</si>
  <si>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</si>
  <si>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</si>
  <si>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</si>
  <si>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</si>
  <si>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</si>
  <si>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Otros</t>
  </si>
  <si>
    <t>Jornada animal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</si>
</sst>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20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9"/>
      <color rgb="FFFFFFFF"/>
      <name val="Calibri"/>
      <family val="2"/>
    </font>
    <font>
      <sz val="9"/>
      <color rgb="FF000000"/>
      <name val="Calibri"/>
      <family val="2"/>
    </font>
    <font>
      <sz val="9"/>
      <color rgb="FFFFFFFF"/>
      <name val="Calibri"/>
      <family val="2"/>
    </font>
    <font>
      <sz val="8"/>
      <color rgb="FF000000"/>
      <name val="Arial Narrow"/>
      <family val="2"/>
    </font>
    <font>
      <sz val="9"/>
      <color rgb="FF000000"/>
      <name val="Arial Narrow"/>
      <family val="2"/>
    </font>
    <font>
      <b/>
      <i/>
      <sz val="9"/>
      <color rgb="FFFFFFFF"/>
      <name val="Calibri"/>
      <family val="2"/>
    </font>
    <font>
      <sz val="8"/>
      <color rgb="FFFFFFFF"/>
      <name val="Arial Narrow"/>
      <family val="2"/>
    </font>
    <font>
      <b/>
      <sz val="8"/>
      <color rgb="FF000000"/>
      <name val="Arial Narrow"/>
      <family val="2"/>
    </font>
    <font>
      <sz val="9"/>
      <color rgb="FFFFFFFF"/>
      <name val="Arial Narrow"/>
      <family val="2"/>
    </font>
    <font>
      <b/>
      <sz val="7"/>
      <color rgb="FFFFFFFF"/>
      <name val="Calibri"/>
      <family val="2"/>
    </font>
    <font>
      <u/>
      <sz val="8"/>
      <color rgb="FF000000"/>
      <name val="Calibri"/>
      <family val="2"/>
    </font>
    <font>
      <sz val="8"/>
      <color rgb="FF000000"/>
      <name val="Calibri"/>
      <family val="2"/>
    </font>
    <font>
      <b/>
      <sz val="7"/>
      <color rgb="FF000000"/>
      <name val="Calibri"/>
      <family val="2"/>
    </font>
    <font>
      <b/>
      <u/>
      <sz val="7"/>
      <color rgb="FF000000"/>
      <name val="Calibri"/>
      <family val="2"/>
    </font>
    <font>
      <sz val="7"/>
      <color rgb="FF000000"/>
      <name val="Calibri"/>
      <family val="2"/>
    </font>
    <font>
      <b/>
      <sz val="7"/>
      <color rgb="FFFEFEFE"/>
      <name val="Calibri"/>
      <family val="2"/>
    </font>
    <font>
      <sz val="8"/>
      <color rgb="FFFFFFFF"/>
      <name val="Calibri"/>
      <family val="2"/>
    </font>
    <font>
      <b/>
      <sz val="9"/>
      <color rgb="FF00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4CB3B0"/>
        <bgColor rgb="FFFFFFFF"/>
      </patternFill>
    </fill>
    <fill>
      <patternFill patternType="solid">
        <fgColor rgb="FF777670"/>
        <bgColor rgb="FFFFFFFF"/>
      </patternFill>
    </fill>
    <fill>
      <patternFill patternType="solid">
        <fgColor rgb="FFFF891C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388194"/>
        <bgColor rgb="FFFFFFFF"/>
      </patternFill>
    </fill>
    <fill>
      <patternFill patternType="solid">
        <fgColor rgb="FFE26B0A"/>
        <bgColor rgb="FF000000"/>
      </patternFill>
    </fill>
    <fill>
      <patternFill patternType="solid">
        <fgColor rgb="FFFEFEFE"/>
        <bgColor rgb="FFFFFFFF"/>
      </patternFill>
    </fill>
    <fill>
      <patternFill patternType="solid">
        <fgColor rgb="FFD8D8D8"/>
        <bgColor rgb="FFFFFFFF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7F7F7F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000000"/>
      </bottom>
      <diagonal/>
    </border>
    <border>
      <left style="thin">
        <color rgb="FF7F7F7F"/>
      </left>
      <right style="thin">
        <color rgb="FF000000"/>
      </right>
      <top style="thin">
        <color rgb="FF7F7F7F"/>
      </top>
      <bottom style="thin">
        <color rgb="FF7F7F7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AAAAAA"/>
      </top>
      <bottom style="thin">
        <color rgb="FFAAAAAA"/>
      </bottom>
      <diagonal/>
    </border>
    <border>
      <left style="thin">
        <color rgb="FFAAAAAA"/>
      </left>
      <right style="thin">
        <color rgb="FFAAAAAA"/>
      </right>
      <top style="thin">
        <color rgb="FF7F7F7F"/>
      </top>
      <bottom style="thin">
        <color rgb="FF000000"/>
      </bottom>
      <diagonal/>
    </border>
    <border>
      <left style="thin">
        <color rgb="FFAAAAAA"/>
      </left>
      <right style="thin">
        <color rgb="FFAAAAAA"/>
      </right>
      <top style="thin">
        <color rgb="FF000000"/>
      </top>
      <bottom style="thin">
        <color rgb="FF000000"/>
      </bottom>
      <diagonal/>
    </border>
    <border>
      <left style="thin">
        <color rgb="FFAAAAAA"/>
      </left>
      <right style="thin">
        <color rgb="FFAAAAAA"/>
      </right>
      <top style="thin">
        <color rgb="FF000000"/>
      </top>
      <bottom style="thin">
        <color rgb="FF7F7F7F"/>
      </bottom>
      <diagonal/>
    </border>
    <border>
      <left style="thin">
        <color rgb="FFAAAAAA"/>
      </left>
      <right style="thin">
        <color rgb="FFAAAAAA"/>
      </right>
      <top style="thin">
        <color rgb="FF000000"/>
      </top>
      <bottom style="thin">
        <color rgb="FFAAAAAA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000000"/>
      </bottom>
      <diagonal/>
    </border>
    <border>
      <left style="thin">
        <color rgb="FF7F7F7F"/>
      </left>
      <right style="thin">
        <color rgb="FFAAAAAA"/>
      </right>
      <top style="thin">
        <color rgb="FFAAAAAA"/>
      </top>
      <bottom style="thin">
        <color rgb="FF000000"/>
      </bottom>
      <diagonal/>
    </border>
    <border>
      <left style="thin">
        <color rgb="FF7F7F7F"/>
      </left>
      <right style="thin">
        <color rgb="FFAAAAAA"/>
      </right>
      <top style="thin">
        <color rgb="FFAAAAAA"/>
      </top>
      <bottom style="thin">
        <color rgb="FF7F7F7F"/>
      </bottom>
      <diagonal/>
    </border>
    <border>
      <left style="thin">
        <color rgb="FFAAAAAA"/>
      </left>
      <right style="thin">
        <color rgb="FFAAAAAA"/>
      </right>
      <top style="thin">
        <color rgb="FF7F7F7F"/>
      </top>
      <bottom style="thin">
        <color rgb="FF7F7F7F"/>
      </bottom>
      <diagonal/>
    </border>
    <border>
      <left style="thin">
        <color rgb="FFAAAAAA"/>
      </left>
      <right style="thin">
        <color rgb="FFAAAAAA"/>
      </right>
      <top style="thin">
        <color rgb="FF7F7F7F"/>
      </top>
      <bottom style="thin">
        <color rgb="FFAAAAAA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000000"/>
      </top>
      <bottom style="thin">
        <color rgb="FF7F7F7F"/>
      </bottom>
      <diagonal/>
    </border>
    <border>
      <left style="thin">
        <color rgb="FFAAAAAA"/>
      </left>
      <right style="thin">
        <color rgb="FFAAAAAA"/>
      </right>
      <top style="thin">
        <color rgb="FF7F7F7F"/>
      </top>
      <bottom/>
      <diagonal/>
    </border>
    <border>
      <left style="thin">
        <color indexed="64"/>
      </left>
      <right style="thin">
        <color rgb="FF7F7F7F"/>
      </right>
      <top style="thin">
        <color indexed="64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indexed="64"/>
      </top>
      <bottom style="thin">
        <color rgb="FF7F7F7F"/>
      </bottom>
      <diagonal/>
    </border>
    <border>
      <left style="thin">
        <color rgb="FF7F7F7F"/>
      </left>
      <right style="thin">
        <color indexed="64"/>
      </right>
      <top style="thin">
        <color indexed="64"/>
      </top>
      <bottom style="thin">
        <color rgb="FF7F7F7F"/>
      </bottom>
      <diagonal/>
    </border>
    <border>
      <left style="thin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indexed="64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rgb="FF7F7F7F"/>
      </right>
      <top style="thin">
        <color rgb="FF7F7F7F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indexed="64"/>
      </bottom>
      <diagonal/>
    </border>
    <border>
      <left style="thin">
        <color rgb="FF7F7F7F"/>
      </left>
      <right style="thin">
        <color indexed="64"/>
      </right>
      <top style="thin">
        <color rgb="FF7F7F7F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/>
      <top/>
      <bottom style="thin">
        <color rgb="FFAAAAAA"/>
      </bottom>
      <diagonal/>
    </border>
    <border>
      <left/>
      <right/>
      <top/>
      <bottom style="thin">
        <color rgb="FF7F7F7F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7F7F7F"/>
      </right>
      <top/>
      <bottom/>
      <diagonal/>
    </border>
    <border>
      <left/>
      <right style="thin">
        <color rgb="FFAAAAAA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1" fillId="0" borderId="0" xfId="0" applyNumberFormat="1" applyFont="1" applyFill="1" applyBorder="1" applyAlignment="1"/>
    <xf numFmtId="0" fontId="1" fillId="0" borderId="0" xfId="0" applyFont="1" applyFill="1" applyBorder="1" applyAlignment="1"/>
    <xf numFmtId="49" fontId="2" fillId="3" borderId="4" xfId="0" applyNumberFormat="1" applyFont="1" applyFill="1" applyBorder="1" applyAlignment="1">
      <alignment vertical="center" wrapText="1"/>
    </xf>
    <xf numFmtId="49" fontId="3" fillId="2" borderId="5" xfId="0" applyNumberFormat="1" applyFont="1" applyFill="1" applyBorder="1" applyAlignment="1">
      <alignment horizontal="right" vertical="center"/>
    </xf>
    <xf numFmtId="0" fontId="3" fillId="2" borderId="6" xfId="0" applyFont="1" applyFill="1" applyBorder="1" applyAlignment="1">
      <alignment vertical="center"/>
    </xf>
    <xf numFmtId="3" fontId="3" fillId="2" borderId="5" xfId="0" applyNumberFormat="1" applyFont="1" applyFill="1" applyBorder="1" applyAlignment="1">
      <alignment vertical="center"/>
    </xf>
    <xf numFmtId="49" fontId="5" fillId="2" borderId="4" xfId="0" applyNumberFormat="1" applyFont="1" applyFill="1" applyBorder="1" applyAlignment="1">
      <alignment vertical="center" wrapText="1"/>
    </xf>
    <xf numFmtId="49" fontId="5" fillId="2" borderId="5" xfId="0" applyNumberFormat="1" applyFont="1" applyFill="1" applyBorder="1" applyAlignment="1">
      <alignment horizontal="right" vertical="center" wrapText="1"/>
    </xf>
    <xf numFmtId="0" fontId="6" fillId="2" borderId="6" xfId="0" applyFont="1" applyFill="1" applyBorder="1" applyAlignment="1">
      <alignment vertical="center"/>
    </xf>
    <xf numFmtId="49" fontId="5" fillId="2" borderId="5" xfId="0" applyNumberFormat="1" applyFont="1" applyFill="1" applyBorder="1" applyAlignment="1">
      <alignment horizontal="right" vertical="center"/>
    </xf>
    <xf numFmtId="49" fontId="5" fillId="2" borderId="5" xfId="0" applyNumberFormat="1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3" fontId="5" fillId="2" borderId="5" xfId="0" applyNumberFormat="1" applyFont="1" applyFill="1" applyBorder="1" applyAlignment="1">
      <alignment horizontal="right" vertical="center" wrapText="1"/>
    </xf>
    <xf numFmtId="14" fontId="5" fillId="2" borderId="5" xfId="0" applyNumberFormat="1" applyFont="1" applyFill="1" applyBorder="1" applyAlignment="1">
      <alignment horizontal="right" vertical="center"/>
    </xf>
    <xf numFmtId="0" fontId="3" fillId="2" borderId="7" xfId="0" applyFont="1" applyFill="1" applyBorder="1" applyAlignment="1">
      <alignment wrapText="1"/>
    </xf>
    <xf numFmtId="14" fontId="3" fillId="2" borderId="8" xfId="0" applyNumberFormat="1" applyFont="1" applyFill="1" applyBorder="1" applyAlignment="1"/>
    <xf numFmtId="0" fontId="3" fillId="2" borderId="3" xfId="0" applyFont="1" applyFill="1" applyBorder="1" applyAlignment="1"/>
    <xf numFmtId="0" fontId="3" fillId="2" borderId="8" xfId="0" applyFont="1" applyFill="1" applyBorder="1" applyAlignment="1"/>
    <xf numFmtId="0" fontId="3" fillId="2" borderId="8" xfId="0" applyFont="1" applyFill="1" applyBorder="1" applyAlignment="1">
      <alignment horizontal="justify" wrapText="1"/>
    </xf>
    <xf numFmtId="0" fontId="3" fillId="2" borderId="9" xfId="0" applyFont="1" applyFill="1" applyBorder="1" applyAlignment="1"/>
    <xf numFmtId="0" fontId="3" fillId="2" borderId="10" xfId="0" applyFont="1" applyFill="1" applyBorder="1" applyAlignment="1">
      <alignment horizontal="left"/>
    </xf>
    <xf numFmtId="0" fontId="3" fillId="2" borderId="10" xfId="0" applyFont="1" applyFill="1" applyBorder="1" applyAlignment="1"/>
    <xf numFmtId="49" fontId="2" fillId="5" borderId="11" xfId="0" applyNumberFormat="1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49" fontId="2" fillId="3" borderId="5" xfId="0" applyNumberFormat="1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wrapText="1"/>
    </xf>
    <xf numFmtId="49" fontId="5" fillId="2" borderId="5" xfId="0" applyNumberFormat="1" applyFont="1" applyFill="1" applyBorder="1" applyAlignment="1">
      <alignment horizontal="center" wrapText="1"/>
    </xf>
    <xf numFmtId="0" fontId="5" fillId="2" borderId="5" xfId="0" applyNumberFormat="1" applyFont="1" applyFill="1" applyBorder="1" applyAlignment="1">
      <alignment wrapText="1"/>
    </xf>
    <xf numFmtId="3" fontId="5" fillId="6" borderId="5" xfId="0" applyNumberFormat="1" applyFont="1" applyFill="1" applyBorder="1" applyAlignment="1">
      <alignment horizontal="right" wrapText="1"/>
    </xf>
    <xf numFmtId="3" fontId="5" fillId="2" borderId="5" xfId="0" applyNumberFormat="1" applyFont="1" applyFill="1" applyBorder="1" applyAlignment="1">
      <alignment horizontal="right" wrapText="1"/>
    </xf>
    <xf numFmtId="49" fontId="8" fillId="3" borderId="5" xfId="0" applyNumberFormat="1" applyFont="1" applyFill="1" applyBorder="1" applyAlignment="1">
      <alignment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vertical="center"/>
    </xf>
    <xf numFmtId="3" fontId="8" fillId="3" borderId="5" xfId="0" applyNumberFormat="1" applyFont="1" applyFill="1" applyBorder="1" applyAlignment="1">
      <alignment vertical="center"/>
    </xf>
    <xf numFmtId="3" fontId="3" fillId="2" borderId="10" xfId="0" applyNumberFormat="1" applyFont="1" applyFill="1" applyBorder="1" applyAlignment="1"/>
    <xf numFmtId="49" fontId="2" fillId="5" borderId="1" xfId="0" applyNumberFormat="1" applyFont="1" applyFill="1" applyBorder="1" applyAlignment="1">
      <alignment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49" fontId="2" fillId="3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3" fillId="2" borderId="14" xfId="0" applyFont="1" applyFill="1" applyBorder="1" applyAlignment="1"/>
    <xf numFmtId="0" fontId="3" fillId="2" borderId="15" xfId="0" applyFont="1" applyFill="1" applyBorder="1" applyAlignment="1"/>
    <xf numFmtId="3" fontId="3" fillId="2" borderId="15" xfId="0" applyNumberFormat="1" applyFont="1" applyFill="1" applyBorder="1" applyAlignment="1"/>
    <xf numFmtId="49" fontId="2" fillId="3" borderId="11" xfId="0" applyNumberFormat="1" applyFont="1" applyFill="1" applyBorder="1" applyAlignment="1">
      <alignment horizontal="center" vertical="center"/>
    </xf>
    <xf numFmtId="49" fontId="2" fillId="3" borderId="11" xfId="0" applyNumberFormat="1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right" wrapText="1"/>
    </xf>
    <xf numFmtId="49" fontId="8" fillId="3" borderId="1" xfId="0" applyNumberFormat="1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/>
    </xf>
    <xf numFmtId="3" fontId="8" fillId="3" borderId="1" xfId="0" applyNumberFormat="1" applyFont="1" applyFill="1" applyBorder="1" applyAlignment="1">
      <alignment vertical="center"/>
    </xf>
    <xf numFmtId="49" fontId="9" fillId="2" borderId="5" xfId="0" applyNumberFormat="1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right" vertical="center" wrapText="1"/>
    </xf>
    <xf numFmtId="0" fontId="5" fillId="0" borderId="5" xfId="0" applyFont="1" applyFill="1" applyBorder="1" applyAlignment="1">
      <alignment horizontal="right" vertical="center" wrapText="1"/>
    </xf>
    <xf numFmtId="3" fontId="5" fillId="2" borderId="5" xfId="0" applyNumberFormat="1" applyFont="1" applyFill="1" applyBorder="1" applyAlignment="1"/>
    <xf numFmtId="49" fontId="9" fillId="2" borderId="5" xfId="0" applyNumberFormat="1" applyFont="1" applyFill="1" applyBorder="1" applyAlignment="1"/>
    <xf numFmtId="49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49" fontId="5" fillId="2" borderId="5" xfId="0" applyNumberFormat="1" applyFont="1" applyFill="1" applyBorder="1" applyAlignment="1"/>
    <xf numFmtId="49" fontId="5" fillId="2" borderId="16" xfId="0" applyNumberFormat="1" applyFont="1" applyFill="1" applyBorder="1" applyAlignment="1"/>
    <xf numFmtId="49" fontId="5" fillId="2" borderId="16" xfId="0" applyNumberFormat="1" applyFont="1" applyFill="1" applyBorder="1" applyAlignment="1">
      <alignment horizontal="center"/>
    </xf>
    <xf numFmtId="49" fontId="10" fillId="3" borderId="1" xfId="0" applyNumberFormat="1" applyFont="1" applyFill="1" applyBorder="1" applyAlignment="1">
      <alignment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vertical="center"/>
    </xf>
    <xf numFmtId="3" fontId="10" fillId="3" borderId="1" xfId="0" applyNumberFormat="1" applyFont="1" applyFill="1" applyBorder="1" applyAlignment="1">
      <alignment vertical="center"/>
    </xf>
    <xf numFmtId="0" fontId="3" fillId="2" borderId="15" xfId="0" applyFont="1" applyFill="1" applyBorder="1" applyAlignment="1">
      <alignment horizontal="center"/>
    </xf>
    <xf numFmtId="164" fontId="5" fillId="2" borderId="5" xfId="0" applyNumberFormat="1" applyFont="1" applyFill="1" applyBorder="1" applyAlignment="1"/>
    <xf numFmtId="49" fontId="10" fillId="3" borderId="17" xfId="0" applyNumberFormat="1" applyFont="1" applyFill="1" applyBorder="1" applyAlignment="1">
      <alignment vertical="center"/>
    </xf>
    <xf numFmtId="0" fontId="10" fillId="3" borderId="17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vertical="center"/>
    </xf>
    <xf numFmtId="3" fontId="10" fillId="3" borderId="17" xfId="0" applyNumberFormat="1" applyFont="1" applyFill="1" applyBorder="1" applyAlignment="1">
      <alignment vertical="center"/>
    </xf>
    <xf numFmtId="0" fontId="3" fillId="2" borderId="18" xfId="0" applyFont="1" applyFill="1" applyBorder="1" applyAlignment="1"/>
    <xf numFmtId="3" fontId="3" fillId="2" borderId="18" xfId="0" applyNumberFormat="1" applyFont="1" applyFill="1" applyBorder="1" applyAlignment="1"/>
    <xf numFmtId="49" fontId="2" fillId="5" borderId="19" xfId="0" applyNumberFormat="1" applyFont="1" applyFill="1" applyBorder="1" applyAlignment="1">
      <alignment vertical="center"/>
    </xf>
    <xf numFmtId="0" fontId="2" fillId="5" borderId="20" xfId="0" applyFont="1" applyFill="1" applyBorder="1" applyAlignment="1">
      <alignment vertical="center"/>
    </xf>
    <xf numFmtId="165" fontId="2" fillId="5" borderId="21" xfId="0" applyNumberFormat="1" applyFont="1" applyFill="1" applyBorder="1" applyAlignment="1">
      <alignment vertical="center"/>
    </xf>
    <xf numFmtId="49" fontId="2" fillId="3" borderId="22" xfId="0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165" fontId="2" fillId="3" borderId="23" xfId="0" applyNumberFormat="1" applyFont="1" applyFill="1" applyBorder="1" applyAlignment="1">
      <alignment vertical="center"/>
    </xf>
    <xf numFmtId="49" fontId="2" fillId="5" borderId="22" xfId="0" applyNumberFormat="1" applyFont="1" applyFill="1" applyBorder="1" applyAlignment="1">
      <alignment vertical="center"/>
    </xf>
    <xf numFmtId="0" fontId="2" fillId="5" borderId="1" xfId="0" applyFont="1" applyFill="1" applyBorder="1" applyAlignment="1">
      <alignment vertical="center"/>
    </xf>
    <xf numFmtId="165" fontId="2" fillId="5" borderId="23" xfId="0" applyNumberFormat="1" applyFont="1" applyFill="1" applyBorder="1" applyAlignment="1">
      <alignment vertical="center"/>
    </xf>
    <xf numFmtId="49" fontId="2" fillId="5" borderId="24" xfId="0" applyNumberFormat="1" applyFont="1" applyFill="1" applyBorder="1" applyAlignment="1">
      <alignment vertical="center"/>
    </xf>
    <xf numFmtId="0" fontId="11" fillId="5" borderId="25" xfId="0" applyFont="1" applyFill="1" applyBorder="1" applyAlignment="1">
      <alignment vertical="center"/>
    </xf>
    <xf numFmtId="165" fontId="2" fillId="7" borderId="26" xfId="0" applyNumberFormat="1" applyFont="1" applyFill="1" applyBorder="1" applyAlignment="1">
      <alignment vertical="center"/>
    </xf>
    <xf numFmtId="49" fontId="1" fillId="2" borderId="0" xfId="0" applyNumberFormat="1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165" fontId="2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49" fontId="14" fillId="2" borderId="27" xfId="0" applyNumberFormat="1" applyFont="1" applyFill="1" applyBorder="1" applyAlignment="1">
      <alignment vertical="center"/>
    </xf>
    <xf numFmtId="0" fontId="16" fillId="2" borderId="28" xfId="0" applyFont="1" applyFill="1" applyBorder="1" applyAlignment="1"/>
    <xf numFmtId="0" fontId="16" fillId="2" borderId="29" xfId="0" applyFont="1" applyFill="1" applyBorder="1" applyAlignment="1"/>
    <xf numFmtId="49" fontId="16" fillId="2" borderId="30" xfId="0" applyNumberFormat="1" applyFont="1" applyFill="1" applyBorder="1" applyAlignment="1">
      <alignment vertical="center"/>
    </xf>
    <xf numFmtId="0" fontId="16" fillId="2" borderId="0" xfId="0" applyFont="1" applyFill="1" applyBorder="1" applyAlignment="1"/>
    <xf numFmtId="0" fontId="16" fillId="2" borderId="31" xfId="0" applyFont="1" applyFill="1" applyBorder="1" applyAlignment="1"/>
    <xf numFmtId="49" fontId="16" fillId="2" borderId="32" xfId="0" applyNumberFormat="1" applyFont="1" applyFill="1" applyBorder="1" applyAlignment="1">
      <alignment vertical="center"/>
    </xf>
    <xf numFmtId="0" fontId="16" fillId="2" borderId="33" xfId="0" applyFont="1" applyFill="1" applyBorder="1" applyAlignment="1"/>
    <xf numFmtId="0" fontId="16" fillId="2" borderId="34" xfId="0" applyFont="1" applyFill="1" applyBorder="1" applyAlignment="1"/>
    <xf numFmtId="0" fontId="16" fillId="2" borderId="0" xfId="0" applyFont="1" applyFill="1" applyBorder="1" applyAlignment="1">
      <alignment vertical="center"/>
    </xf>
    <xf numFmtId="0" fontId="16" fillId="8" borderId="37" xfId="0" applyFont="1" applyFill="1" applyBorder="1" applyAlignment="1"/>
    <xf numFmtId="0" fontId="16" fillId="9" borderId="0" xfId="0" applyFont="1" applyFill="1" applyBorder="1" applyAlignment="1"/>
    <xf numFmtId="0" fontId="11" fillId="9" borderId="0" xfId="0" applyFont="1" applyFill="1" applyBorder="1" applyAlignment="1">
      <alignment vertical="center"/>
    </xf>
    <xf numFmtId="49" fontId="14" fillId="10" borderId="38" xfId="0" applyNumberFormat="1" applyFont="1" applyFill="1" applyBorder="1" applyAlignment="1">
      <alignment vertical="center"/>
    </xf>
    <xf numFmtId="166" fontId="14" fillId="10" borderId="39" xfId="0" applyNumberFormat="1" applyFont="1" applyFill="1" applyBorder="1" applyAlignment="1">
      <alignment vertical="center"/>
    </xf>
    <xf numFmtId="0" fontId="18" fillId="2" borderId="0" xfId="0" applyFont="1" applyFill="1" applyBorder="1" applyAlignment="1">
      <alignment vertical="center"/>
    </xf>
    <xf numFmtId="0" fontId="11" fillId="8" borderId="41" xfId="0" applyFont="1" applyFill="1" applyBorder="1" applyAlignment="1">
      <alignment vertical="center"/>
    </xf>
    <xf numFmtId="49" fontId="17" fillId="8" borderId="0" xfId="0" applyNumberFormat="1" applyFont="1" applyFill="1" applyBorder="1" applyAlignment="1">
      <alignment vertical="center"/>
    </xf>
    <xf numFmtId="0" fontId="11" fillId="8" borderId="0" xfId="0" applyFont="1" applyFill="1" applyBorder="1" applyAlignment="1">
      <alignment vertical="center"/>
    </xf>
    <xf numFmtId="0" fontId="11" fillId="8" borderId="42" xfId="0" applyFont="1" applyFill="1" applyBorder="1" applyAlignment="1">
      <alignment vertical="center"/>
    </xf>
    <xf numFmtId="0" fontId="11" fillId="9" borderId="41" xfId="0" applyFont="1" applyFill="1" applyBorder="1" applyAlignment="1">
      <alignment vertical="center"/>
    </xf>
    <xf numFmtId="49" fontId="14" fillId="10" borderId="43" xfId="0" applyNumberFormat="1" applyFont="1" applyFill="1" applyBorder="1" applyAlignment="1">
      <alignment vertical="center"/>
    </xf>
    <xf numFmtId="0" fontId="14" fillId="10" borderId="44" xfId="0" applyNumberFormat="1" applyFont="1" applyFill="1" applyBorder="1" applyAlignment="1">
      <alignment vertical="center"/>
    </xf>
    <xf numFmtId="0" fontId="14" fillId="10" borderId="45" xfId="0" applyNumberFormat="1" applyFont="1" applyFill="1" applyBorder="1" applyAlignment="1">
      <alignment vertical="center"/>
    </xf>
    <xf numFmtId="0" fontId="14" fillId="9" borderId="0" xfId="0" applyFont="1" applyFill="1" applyBorder="1" applyAlignment="1">
      <alignment vertical="center"/>
    </xf>
    <xf numFmtId="165" fontId="19" fillId="2" borderId="0" xfId="0" applyNumberFormat="1" applyFont="1" applyFill="1" applyBorder="1" applyAlignment="1">
      <alignment vertical="center"/>
    </xf>
    <xf numFmtId="166" fontId="14" fillId="10" borderId="40" xfId="0" applyNumberFormat="1" applyFont="1" applyFill="1" applyBorder="1" applyAlignment="1">
      <alignment vertical="center"/>
    </xf>
    <xf numFmtId="49" fontId="16" fillId="2" borderId="0" xfId="0" applyNumberFormat="1" applyFont="1" applyFill="1" applyBorder="1" applyAlignment="1">
      <alignment vertical="center"/>
    </xf>
    <xf numFmtId="0" fontId="5" fillId="2" borderId="5" xfId="0" applyNumberFormat="1" applyFont="1" applyFill="1" applyBorder="1" applyAlignment="1">
      <alignment horizontal="right" wrapText="1"/>
    </xf>
    <xf numFmtId="3" fontId="5" fillId="2" borderId="5" xfId="0" applyNumberFormat="1" applyFont="1" applyFill="1" applyBorder="1" applyAlignment="1">
      <alignment horizontal="right"/>
    </xf>
    <xf numFmtId="0" fontId="5" fillId="2" borderId="5" xfId="0" applyNumberFormat="1" applyFont="1" applyFill="1" applyBorder="1" applyAlignment="1">
      <alignment horizontal="right"/>
    </xf>
    <xf numFmtId="49" fontId="5" fillId="2" borderId="5" xfId="0" applyNumberFormat="1" applyFont="1" applyFill="1" applyBorder="1" applyAlignment="1">
      <alignment horizontal="right"/>
    </xf>
    <xf numFmtId="3" fontId="5" fillId="0" borderId="5" xfId="0" applyNumberFormat="1" applyFont="1" applyFill="1" applyBorder="1" applyAlignment="1">
      <alignment horizontal="right"/>
    </xf>
    <xf numFmtId="0" fontId="5" fillId="2" borderId="5" xfId="0" applyFont="1" applyFill="1" applyBorder="1" applyAlignment="1">
      <alignment horizontal="right"/>
    </xf>
    <xf numFmtId="3" fontId="5" fillId="6" borderId="5" xfId="0" applyNumberFormat="1" applyFont="1" applyFill="1" applyBorder="1" applyAlignment="1">
      <alignment horizontal="right"/>
    </xf>
    <xf numFmtId="0" fontId="5" fillId="2" borderId="16" xfId="0" applyNumberFormat="1" applyFont="1" applyFill="1" applyBorder="1" applyAlignment="1">
      <alignment horizontal="right"/>
    </xf>
    <xf numFmtId="49" fontId="5" fillId="2" borderId="16" xfId="0" applyNumberFormat="1" applyFont="1" applyFill="1" applyBorder="1" applyAlignment="1">
      <alignment horizontal="right"/>
    </xf>
    <xf numFmtId="3" fontId="5" fillId="0" borderId="16" xfId="0" applyNumberFormat="1" applyFont="1" applyFill="1" applyBorder="1" applyAlignment="1">
      <alignment horizontal="right"/>
    </xf>
    <xf numFmtId="3" fontId="5" fillId="2" borderId="16" xfId="0" applyNumberFormat="1" applyFont="1" applyFill="1" applyBorder="1" applyAlignment="1">
      <alignment horizontal="right"/>
    </xf>
    <xf numFmtId="0" fontId="1" fillId="2" borderId="0" xfId="0" applyFont="1" applyFill="1" applyBorder="1" applyAlignment="1"/>
    <xf numFmtId="0" fontId="1" fillId="2" borderId="46" xfId="0" applyFont="1" applyFill="1" applyBorder="1" applyAlignment="1"/>
    <xf numFmtId="0" fontId="1" fillId="2" borderId="47" xfId="0" applyFont="1" applyFill="1" applyBorder="1" applyAlignment="1"/>
    <xf numFmtId="0" fontId="1" fillId="2" borderId="48" xfId="0" applyFont="1" applyFill="1" applyBorder="1" applyAlignment="1"/>
    <xf numFmtId="0" fontId="1" fillId="2" borderId="49" xfId="0" applyFont="1" applyFill="1" applyBorder="1" applyAlignment="1"/>
    <xf numFmtId="0" fontId="1" fillId="2" borderId="50" xfId="0" applyFont="1" applyFill="1" applyBorder="1" applyAlignment="1"/>
    <xf numFmtId="0" fontId="1" fillId="2" borderId="51" xfId="0" applyFont="1" applyFill="1" applyBorder="1" applyAlignment="1"/>
    <xf numFmtId="0" fontId="1" fillId="2" borderId="42" xfId="0" applyFont="1" applyFill="1" applyBorder="1" applyAlignment="1"/>
    <xf numFmtId="167" fontId="5" fillId="2" borderId="5" xfId="0" applyNumberFormat="1" applyFont="1" applyFill="1" applyBorder="1" applyAlignment="1">
      <alignment vertical="center"/>
    </xf>
    <xf numFmtId="49" fontId="14" fillId="10" borderId="53" xfId="0" applyNumberFormat="1" applyFont="1" applyFill="1" applyBorder="1" applyAlignment="1">
      <alignment vertical="center"/>
    </xf>
    <xf numFmtId="49" fontId="14" fillId="10" borderId="54" xfId="0" applyNumberFormat="1" applyFont="1" applyFill="1" applyBorder="1" applyAlignment="1">
      <alignment vertical="center"/>
    </xf>
    <xf numFmtId="49" fontId="16" fillId="10" borderId="55" xfId="0" applyNumberFormat="1" applyFont="1" applyFill="1" applyBorder="1" applyAlignment="1"/>
    <xf numFmtId="49" fontId="14" fillId="10" borderId="56" xfId="0" applyNumberFormat="1" applyFont="1" applyFill="1" applyBorder="1" applyAlignment="1">
      <alignment vertical="center"/>
    </xf>
    <xf numFmtId="166" fontId="14" fillId="10" borderId="57" xfId="0" applyNumberFormat="1" applyFont="1" applyFill="1" applyBorder="1" applyAlignment="1">
      <alignment vertical="center"/>
    </xf>
    <xf numFmtId="9" fontId="14" fillId="10" borderId="58" xfId="0" applyNumberFormat="1" applyFont="1" applyFill="1" applyBorder="1" applyAlignment="1">
      <alignment vertical="center"/>
    </xf>
    <xf numFmtId="49" fontId="14" fillId="2" borderId="52" xfId="0" applyNumberFormat="1" applyFont="1" applyFill="1" applyBorder="1" applyAlignment="1">
      <alignment vertical="center"/>
    </xf>
    <xf numFmtId="3" fontId="14" fillId="2" borderId="52" xfId="0" applyNumberFormat="1" applyFont="1" applyFill="1" applyBorder="1" applyAlignment="1">
      <alignment vertical="center"/>
    </xf>
    <xf numFmtId="9" fontId="16" fillId="2" borderId="52" xfId="0" applyNumberFormat="1" applyFont="1" applyFill="1" applyBorder="1" applyAlignment="1"/>
    <xf numFmtId="0" fontId="14" fillId="0" borderId="52" xfId="0" applyNumberFormat="1" applyFont="1" applyFill="1" applyBorder="1" applyAlignment="1"/>
    <xf numFmtId="166" fontId="14" fillId="2" borderId="52" xfId="0" applyNumberFormat="1" applyFont="1" applyFill="1" applyBorder="1" applyAlignment="1">
      <alignment vertical="center"/>
    </xf>
    <xf numFmtId="49" fontId="7" fillId="3" borderId="5" xfId="0" applyNumberFormat="1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49" fontId="17" fillId="8" borderId="35" xfId="0" applyNumberFormat="1" applyFont="1" applyFill="1" applyBorder="1" applyAlignment="1">
      <alignment vertical="center"/>
    </xf>
    <xf numFmtId="0" fontId="14" fillId="8" borderId="36" xfId="0" applyFont="1" applyFill="1" applyBorder="1" applyAlignment="1">
      <alignment vertical="center"/>
    </xf>
    <xf numFmtId="49" fontId="4" fillId="3" borderId="5" xfId="0" applyNumberFormat="1" applyFont="1" applyFill="1" applyBorder="1" applyAlignment="1">
      <alignment vertical="center" wrapText="1"/>
    </xf>
    <xf numFmtId="0" fontId="4" fillId="4" borderId="5" xfId="0" applyFont="1" applyFill="1" applyBorder="1" applyAlignment="1">
      <alignment vertical="center" wrapText="1"/>
    </xf>
    <xf numFmtId="49" fontId="5" fillId="2" borderId="5" xfId="0" applyNumberFormat="1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49" fontId="5" fillId="2" borderId="5" xfId="0" applyNumberFormat="1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7</xdr:col>
      <xdr:colOff>1</xdr:colOff>
      <xdr:row>7</xdr:row>
      <xdr:rowOff>19213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6" y="190500"/>
          <a:ext cx="5772150" cy="1162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95"/>
  <sheetViews>
    <sheetView showGridLines="0" tabSelected="1" workbookViewId="0">
      <selection activeCell="G64" sqref="G64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9.855468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  <col min="256" max="256" width="10.85546875" style="2"/>
    <col min="257" max="257" width="4.42578125" style="2" customWidth="1"/>
    <col min="258" max="258" width="19.85546875" style="2" customWidth="1"/>
    <col min="259" max="259" width="19.42578125" style="2" customWidth="1"/>
    <col min="260" max="260" width="9.42578125" style="2" customWidth="1"/>
    <col min="261" max="261" width="14.42578125" style="2" customWidth="1"/>
    <col min="262" max="262" width="11" style="2" customWidth="1"/>
    <col min="263" max="263" width="12.42578125" style="2" customWidth="1"/>
    <col min="264" max="511" width="10.85546875" style="2" customWidth="1"/>
    <col min="512" max="512" width="10.85546875" style="2"/>
    <col min="513" max="513" width="4.42578125" style="2" customWidth="1"/>
    <col min="514" max="514" width="19.85546875" style="2" customWidth="1"/>
    <col min="515" max="515" width="19.42578125" style="2" customWidth="1"/>
    <col min="516" max="516" width="9.42578125" style="2" customWidth="1"/>
    <col min="517" max="517" width="14.42578125" style="2" customWidth="1"/>
    <col min="518" max="518" width="11" style="2" customWidth="1"/>
    <col min="519" max="519" width="12.42578125" style="2" customWidth="1"/>
    <col min="520" max="767" width="10.85546875" style="2" customWidth="1"/>
    <col min="768" max="768" width="10.85546875" style="2"/>
    <col min="769" max="769" width="4.42578125" style="2" customWidth="1"/>
    <col min="770" max="770" width="19.85546875" style="2" customWidth="1"/>
    <col min="771" max="771" width="19.42578125" style="2" customWidth="1"/>
    <col min="772" max="772" width="9.42578125" style="2" customWidth="1"/>
    <col min="773" max="773" width="14.42578125" style="2" customWidth="1"/>
    <col min="774" max="774" width="11" style="2" customWidth="1"/>
    <col min="775" max="775" width="12.42578125" style="2" customWidth="1"/>
    <col min="776" max="1023" width="10.85546875" style="2" customWidth="1"/>
    <col min="1024" max="1024" width="10.85546875" style="2"/>
    <col min="1025" max="1025" width="4.42578125" style="2" customWidth="1"/>
    <col min="1026" max="1026" width="19.85546875" style="2" customWidth="1"/>
    <col min="1027" max="1027" width="19.42578125" style="2" customWidth="1"/>
    <col min="1028" max="1028" width="9.42578125" style="2" customWidth="1"/>
    <col min="1029" max="1029" width="14.42578125" style="2" customWidth="1"/>
    <col min="1030" max="1030" width="11" style="2" customWidth="1"/>
    <col min="1031" max="1031" width="12.42578125" style="2" customWidth="1"/>
    <col min="1032" max="1279" width="10.85546875" style="2" customWidth="1"/>
    <col min="1280" max="1280" width="10.85546875" style="2"/>
    <col min="1281" max="1281" width="4.42578125" style="2" customWidth="1"/>
    <col min="1282" max="1282" width="19.85546875" style="2" customWidth="1"/>
    <col min="1283" max="1283" width="19.42578125" style="2" customWidth="1"/>
    <col min="1284" max="1284" width="9.42578125" style="2" customWidth="1"/>
    <col min="1285" max="1285" width="14.42578125" style="2" customWidth="1"/>
    <col min="1286" max="1286" width="11" style="2" customWidth="1"/>
    <col min="1287" max="1287" width="12.42578125" style="2" customWidth="1"/>
    <col min="1288" max="1535" width="10.85546875" style="2" customWidth="1"/>
    <col min="1536" max="1536" width="10.85546875" style="2"/>
    <col min="1537" max="1537" width="4.42578125" style="2" customWidth="1"/>
    <col min="1538" max="1538" width="19.85546875" style="2" customWidth="1"/>
    <col min="1539" max="1539" width="19.42578125" style="2" customWidth="1"/>
    <col min="1540" max="1540" width="9.42578125" style="2" customWidth="1"/>
    <col min="1541" max="1541" width="14.42578125" style="2" customWidth="1"/>
    <col min="1542" max="1542" width="11" style="2" customWidth="1"/>
    <col min="1543" max="1543" width="12.42578125" style="2" customWidth="1"/>
    <col min="1544" max="1791" width="10.85546875" style="2" customWidth="1"/>
    <col min="1792" max="1792" width="10.85546875" style="2"/>
    <col min="1793" max="1793" width="4.42578125" style="2" customWidth="1"/>
    <col min="1794" max="1794" width="19.85546875" style="2" customWidth="1"/>
    <col min="1795" max="1795" width="19.42578125" style="2" customWidth="1"/>
    <col min="1796" max="1796" width="9.42578125" style="2" customWidth="1"/>
    <col min="1797" max="1797" width="14.42578125" style="2" customWidth="1"/>
    <col min="1798" max="1798" width="11" style="2" customWidth="1"/>
    <col min="1799" max="1799" width="12.42578125" style="2" customWidth="1"/>
    <col min="1800" max="2047" width="10.85546875" style="2" customWidth="1"/>
    <col min="2048" max="2048" width="10.85546875" style="2"/>
    <col min="2049" max="2049" width="4.42578125" style="2" customWidth="1"/>
    <col min="2050" max="2050" width="19.85546875" style="2" customWidth="1"/>
    <col min="2051" max="2051" width="19.42578125" style="2" customWidth="1"/>
    <col min="2052" max="2052" width="9.42578125" style="2" customWidth="1"/>
    <col min="2053" max="2053" width="14.42578125" style="2" customWidth="1"/>
    <col min="2054" max="2054" width="11" style="2" customWidth="1"/>
    <col min="2055" max="2055" width="12.42578125" style="2" customWidth="1"/>
    <col min="2056" max="2303" width="10.85546875" style="2" customWidth="1"/>
    <col min="2304" max="2304" width="10.85546875" style="2"/>
    <col min="2305" max="2305" width="4.42578125" style="2" customWidth="1"/>
    <col min="2306" max="2306" width="19.85546875" style="2" customWidth="1"/>
    <col min="2307" max="2307" width="19.42578125" style="2" customWidth="1"/>
    <col min="2308" max="2308" width="9.42578125" style="2" customWidth="1"/>
    <col min="2309" max="2309" width="14.42578125" style="2" customWidth="1"/>
    <col min="2310" max="2310" width="11" style="2" customWidth="1"/>
    <col min="2311" max="2311" width="12.42578125" style="2" customWidth="1"/>
    <col min="2312" max="2559" width="10.85546875" style="2" customWidth="1"/>
    <col min="2560" max="2560" width="10.85546875" style="2"/>
    <col min="2561" max="2561" width="4.42578125" style="2" customWidth="1"/>
    <col min="2562" max="2562" width="19.85546875" style="2" customWidth="1"/>
    <col min="2563" max="2563" width="19.42578125" style="2" customWidth="1"/>
    <col min="2564" max="2564" width="9.42578125" style="2" customWidth="1"/>
    <col min="2565" max="2565" width="14.42578125" style="2" customWidth="1"/>
    <col min="2566" max="2566" width="11" style="2" customWidth="1"/>
    <col min="2567" max="2567" width="12.42578125" style="2" customWidth="1"/>
    <col min="2568" max="2815" width="10.85546875" style="2" customWidth="1"/>
    <col min="2816" max="2816" width="10.85546875" style="2"/>
    <col min="2817" max="2817" width="4.42578125" style="2" customWidth="1"/>
    <col min="2818" max="2818" width="19.85546875" style="2" customWidth="1"/>
    <col min="2819" max="2819" width="19.42578125" style="2" customWidth="1"/>
    <col min="2820" max="2820" width="9.42578125" style="2" customWidth="1"/>
    <col min="2821" max="2821" width="14.42578125" style="2" customWidth="1"/>
    <col min="2822" max="2822" width="11" style="2" customWidth="1"/>
    <col min="2823" max="2823" width="12.42578125" style="2" customWidth="1"/>
    <col min="2824" max="3071" width="10.85546875" style="2" customWidth="1"/>
    <col min="3072" max="3072" width="10.85546875" style="2"/>
    <col min="3073" max="3073" width="4.42578125" style="2" customWidth="1"/>
    <col min="3074" max="3074" width="19.85546875" style="2" customWidth="1"/>
    <col min="3075" max="3075" width="19.42578125" style="2" customWidth="1"/>
    <col min="3076" max="3076" width="9.42578125" style="2" customWidth="1"/>
    <col min="3077" max="3077" width="14.42578125" style="2" customWidth="1"/>
    <col min="3078" max="3078" width="11" style="2" customWidth="1"/>
    <col min="3079" max="3079" width="12.42578125" style="2" customWidth="1"/>
    <col min="3080" max="3327" width="10.85546875" style="2" customWidth="1"/>
    <col min="3328" max="3328" width="10.85546875" style="2"/>
    <col min="3329" max="3329" width="4.42578125" style="2" customWidth="1"/>
    <col min="3330" max="3330" width="19.85546875" style="2" customWidth="1"/>
    <col min="3331" max="3331" width="19.42578125" style="2" customWidth="1"/>
    <col min="3332" max="3332" width="9.42578125" style="2" customWidth="1"/>
    <col min="3333" max="3333" width="14.42578125" style="2" customWidth="1"/>
    <col min="3334" max="3334" width="11" style="2" customWidth="1"/>
    <col min="3335" max="3335" width="12.42578125" style="2" customWidth="1"/>
    <col min="3336" max="3583" width="10.85546875" style="2" customWidth="1"/>
    <col min="3584" max="3584" width="10.85546875" style="2"/>
    <col min="3585" max="3585" width="4.42578125" style="2" customWidth="1"/>
    <col min="3586" max="3586" width="19.85546875" style="2" customWidth="1"/>
    <col min="3587" max="3587" width="19.42578125" style="2" customWidth="1"/>
    <col min="3588" max="3588" width="9.42578125" style="2" customWidth="1"/>
    <col min="3589" max="3589" width="14.42578125" style="2" customWidth="1"/>
    <col min="3590" max="3590" width="11" style="2" customWidth="1"/>
    <col min="3591" max="3591" width="12.42578125" style="2" customWidth="1"/>
    <col min="3592" max="3839" width="10.85546875" style="2" customWidth="1"/>
    <col min="3840" max="3840" width="10.85546875" style="2"/>
    <col min="3841" max="3841" width="4.42578125" style="2" customWidth="1"/>
    <col min="3842" max="3842" width="19.85546875" style="2" customWidth="1"/>
    <col min="3843" max="3843" width="19.42578125" style="2" customWidth="1"/>
    <col min="3844" max="3844" width="9.42578125" style="2" customWidth="1"/>
    <col min="3845" max="3845" width="14.42578125" style="2" customWidth="1"/>
    <col min="3846" max="3846" width="11" style="2" customWidth="1"/>
    <col min="3847" max="3847" width="12.42578125" style="2" customWidth="1"/>
    <col min="3848" max="4095" width="10.85546875" style="2" customWidth="1"/>
    <col min="4096" max="4096" width="10.85546875" style="2"/>
    <col min="4097" max="4097" width="4.42578125" style="2" customWidth="1"/>
    <col min="4098" max="4098" width="19.85546875" style="2" customWidth="1"/>
    <col min="4099" max="4099" width="19.42578125" style="2" customWidth="1"/>
    <col min="4100" max="4100" width="9.42578125" style="2" customWidth="1"/>
    <col min="4101" max="4101" width="14.42578125" style="2" customWidth="1"/>
    <col min="4102" max="4102" width="11" style="2" customWidth="1"/>
    <col min="4103" max="4103" width="12.42578125" style="2" customWidth="1"/>
    <col min="4104" max="4351" width="10.85546875" style="2" customWidth="1"/>
    <col min="4352" max="4352" width="10.85546875" style="2"/>
    <col min="4353" max="4353" width="4.42578125" style="2" customWidth="1"/>
    <col min="4354" max="4354" width="19.85546875" style="2" customWidth="1"/>
    <col min="4355" max="4355" width="19.42578125" style="2" customWidth="1"/>
    <col min="4356" max="4356" width="9.42578125" style="2" customWidth="1"/>
    <col min="4357" max="4357" width="14.42578125" style="2" customWidth="1"/>
    <col min="4358" max="4358" width="11" style="2" customWidth="1"/>
    <col min="4359" max="4359" width="12.42578125" style="2" customWidth="1"/>
    <col min="4360" max="4607" width="10.85546875" style="2" customWidth="1"/>
    <col min="4608" max="4608" width="10.85546875" style="2"/>
    <col min="4609" max="4609" width="4.42578125" style="2" customWidth="1"/>
    <col min="4610" max="4610" width="19.85546875" style="2" customWidth="1"/>
    <col min="4611" max="4611" width="19.42578125" style="2" customWidth="1"/>
    <col min="4612" max="4612" width="9.42578125" style="2" customWidth="1"/>
    <col min="4613" max="4613" width="14.42578125" style="2" customWidth="1"/>
    <col min="4614" max="4614" width="11" style="2" customWidth="1"/>
    <col min="4615" max="4615" width="12.42578125" style="2" customWidth="1"/>
    <col min="4616" max="4863" width="10.85546875" style="2" customWidth="1"/>
    <col min="4864" max="4864" width="10.85546875" style="2"/>
    <col min="4865" max="4865" width="4.42578125" style="2" customWidth="1"/>
    <col min="4866" max="4866" width="19.85546875" style="2" customWidth="1"/>
    <col min="4867" max="4867" width="19.42578125" style="2" customWidth="1"/>
    <col min="4868" max="4868" width="9.42578125" style="2" customWidth="1"/>
    <col min="4869" max="4869" width="14.42578125" style="2" customWidth="1"/>
    <col min="4870" max="4870" width="11" style="2" customWidth="1"/>
    <col min="4871" max="4871" width="12.42578125" style="2" customWidth="1"/>
    <col min="4872" max="5119" width="10.85546875" style="2" customWidth="1"/>
    <col min="5120" max="5120" width="10.85546875" style="2"/>
    <col min="5121" max="5121" width="4.42578125" style="2" customWidth="1"/>
    <col min="5122" max="5122" width="19.85546875" style="2" customWidth="1"/>
    <col min="5123" max="5123" width="19.42578125" style="2" customWidth="1"/>
    <col min="5124" max="5124" width="9.42578125" style="2" customWidth="1"/>
    <col min="5125" max="5125" width="14.42578125" style="2" customWidth="1"/>
    <col min="5126" max="5126" width="11" style="2" customWidth="1"/>
    <col min="5127" max="5127" width="12.42578125" style="2" customWidth="1"/>
    <col min="5128" max="5375" width="10.85546875" style="2" customWidth="1"/>
    <col min="5376" max="5376" width="10.85546875" style="2"/>
    <col min="5377" max="5377" width="4.42578125" style="2" customWidth="1"/>
    <col min="5378" max="5378" width="19.85546875" style="2" customWidth="1"/>
    <col min="5379" max="5379" width="19.42578125" style="2" customWidth="1"/>
    <col min="5380" max="5380" width="9.42578125" style="2" customWidth="1"/>
    <col min="5381" max="5381" width="14.42578125" style="2" customWidth="1"/>
    <col min="5382" max="5382" width="11" style="2" customWidth="1"/>
    <col min="5383" max="5383" width="12.42578125" style="2" customWidth="1"/>
    <col min="5384" max="5631" width="10.85546875" style="2" customWidth="1"/>
    <col min="5632" max="5632" width="10.85546875" style="2"/>
    <col min="5633" max="5633" width="4.42578125" style="2" customWidth="1"/>
    <col min="5634" max="5634" width="19.85546875" style="2" customWidth="1"/>
    <col min="5635" max="5635" width="19.42578125" style="2" customWidth="1"/>
    <col min="5636" max="5636" width="9.42578125" style="2" customWidth="1"/>
    <col min="5637" max="5637" width="14.42578125" style="2" customWidth="1"/>
    <col min="5638" max="5638" width="11" style="2" customWidth="1"/>
    <col min="5639" max="5639" width="12.42578125" style="2" customWidth="1"/>
    <col min="5640" max="5887" width="10.85546875" style="2" customWidth="1"/>
    <col min="5888" max="5888" width="10.85546875" style="2"/>
    <col min="5889" max="5889" width="4.42578125" style="2" customWidth="1"/>
    <col min="5890" max="5890" width="19.85546875" style="2" customWidth="1"/>
    <col min="5891" max="5891" width="19.42578125" style="2" customWidth="1"/>
    <col min="5892" max="5892" width="9.42578125" style="2" customWidth="1"/>
    <col min="5893" max="5893" width="14.42578125" style="2" customWidth="1"/>
    <col min="5894" max="5894" width="11" style="2" customWidth="1"/>
    <col min="5895" max="5895" width="12.42578125" style="2" customWidth="1"/>
    <col min="5896" max="6143" width="10.85546875" style="2" customWidth="1"/>
    <col min="6144" max="6144" width="10.85546875" style="2"/>
    <col min="6145" max="6145" width="4.42578125" style="2" customWidth="1"/>
    <col min="6146" max="6146" width="19.85546875" style="2" customWidth="1"/>
    <col min="6147" max="6147" width="19.42578125" style="2" customWidth="1"/>
    <col min="6148" max="6148" width="9.42578125" style="2" customWidth="1"/>
    <col min="6149" max="6149" width="14.42578125" style="2" customWidth="1"/>
    <col min="6150" max="6150" width="11" style="2" customWidth="1"/>
    <col min="6151" max="6151" width="12.42578125" style="2" customWidth="1"/>
    <col min="6152" max="6399" width="10.85546875" style="2" customWidth="1"/>
    <col min="6400" max="6400" width="10.85546875" style="2"/>
    <col min="6401" max="6401" width="4.42578125" style="2" customWidth="1"/>
    <col min="6402" max="6402" width="19.85546875" style="2" customWidth="1"/>
    <col min="6403" max="6403" width="19.42578125" style="2" customWidth="1"/>
    <col min="6404" max="6404" width="9.42578125" style="2" customWidth="1"/>
    <col min="6405" max="6405" width="14.42578125" style="2" customWidth="1"/>
    <col min="6406" max="6406" width="11" style="2" customWidth="1"/>
    <col min="6407" max="6407" width="12.42578125" style="2" customWidth="1"/>
    <col min="6408" max="6655" width="10.85546875" style="2" customWidth="1"/>
    <col min="6656" max="6656" width="10.85546875" style="2"/>
    <col min="6657" max="6657" width="4.42578125" style="2" customWidth="1"/>
    <col min="6658" max="6658" width="19.85546875" style="2" customWidth="1"/>
    <col min="6659" max="6659" width="19.42578125" style="2" customWidth="1"/>
    <col min="6660" max="6660" width="9.42578125" style="2" customWidth="1"/>
    <col min="6661" max="6661" width="14.42578125" style="2" customWidth="1"/>
    <col min="6662" max="6662" width="11" style="2" customWidth="1"/>
    <col min="6663" max="6663" width="12.42578125" style="2" customWidth="1"/>
    <col min="6664" max="6911" width="10.85546875" style="2" customWidth="1"/>
    <col min="6912" max="6912" width="10.85546875" style="2"/>
    <col min="6913" max="6913" width="4.42578125" style="2" customWidth="1"/>
    <col min="6914" max="6914" width="19.85546875" style="2" customWidth="1"/>
    <col min="6915" max="6915" width="19.42578125" style="2" customWidth="1"/>
    <col min="6916" max="6916" width="9.42578125" style="2" customWidth="1"/>
    <col min="6917" max="6917" width="14.42578125" style="2" customWidth="1"/>
    <col min="6918" max="6918" width="11" style="2" customWidth="1"/>
    <col min="6919" max="6919" width="12.42578125" style="2" customWidth="1"/>
    <col min="6920" max="7167" width="10.85546875" style="2" customWidth="1"/>
    <col min="7168" max="7168" width="10.85546875" style="2"/>
    <col min="7169" max="7169" width="4.42578125" style="2" customWidth="1"/>
    <col min="7170" max="7170" width="19.85546875" style="2" customWidth="1"/>
    <col min="7171" max="7171" width="19.42578125" style="2" customWidth="1"/>
    <col min="7172" max="7172" width="9.42578125" style="2" customWidth="1"/>
    <col min="7173" max="7173" width="14.42578125" style="2" customWidth="1"/>
    <col min="7174" max="7174" width="11" style="2" customWidth="1"/>
    <col min="7175" max="7175" width="12.42578125" style="2" customWidth="1"/>
    <col min="7176" max="7423" width="10.85546875" style="2" customWidth="1"/>
    <col min="7424" max="7424" width="10.85546875" style="2"/>
    <col min="7425" max="7425" width="4.42578125" style="2" customWidth="1"/>
    <col min="7426" max="7426" width="19.85546875" style="2" customWidth="1"/>
    <col min="7427" max="7427" width="19.42578125" style="2" customWidth="1"/>
    <col min="7428" max="7428" width="9.42578125" style="2" customWidth="1"/>
    <col min="7429" max="7429" width="14.42578125" style="2" customWidth="1"/>
    <col min="7430" max="7430" width="11" style="2" customWidth="1"/>
    <col min="7431" max="7431" width="12.42578125" style="2" customWidth="1"/>
    <col min="7432" max="7679" width="10.85546875" style="2" customWidth="1"/>
    <col min="7680" max="7680" width="10.85546875" style="2"/>
    <col min="7681" max="7681" width="4.42578125" style="2" customWidth="1"/>
    <col min="7682" max="7682" width="19.85546875" style="2" customWidth="1"/>
    <col min="7683" max="7683" width="19.42578125" style="2" customWidth="1"/>
    <col min="7684" max="7684" width="9.42578125" style="2" customWidth="1"/>
    <col min="7685" max="7685" width="14.42578125" style="2" customWidth="1"/>
    <col min="7686" max="7686" width="11" style="2" customWidth="1"/>
    <col min="7687" max="7687" width="12.42578125" style="2" customWidth="1"/>
    <col min="7688" max="7935" width="10.85546875" style="2" customWidth="1"/>
    <col min="7936" max="7936" width="10.85546875" style="2"/>
    <col min="7937" max="7937" width="4.42578125" style="2" customWidth="1"/>
    <col min="7938" max="7938" width="19.85546875" style="2" customWidth="1"/>
    <col min="7939" max="7939" width="19.42578125" style="2" customWidth="1"/>
    <col min="7940" max="7940" width="9.42578125" style="2" customWidth="1"/>
    <col min="7941" max="7941" width="14.42578125" style="2" customWidth="1"/>
    <col min="7942" max="7942" width="11" style="2" customWidth="1"/>
    <col min="7943" max="7943" width="12.42578125" style="2" customWidth="1"/>
    <col min="7944" max="8191" width="10.85546875" style="2" customWidth="1"/>
    <col min="8192" max="8192" width="10.85546875" style="2"/>
    <col min="8193" max="8193" width="4.42578125" style="2" customWidth="1"/>
    <col min="8194" max="8194" width="19.85546875" style="2" customWidth="1"/>
    <col min="8195" max="8195" width="19.42578125" style="2" customWidth="1"/>
    <col min="8196" max="8196" width="9.42578125" style="2" customWidth="1"/>
    <col min="8197" max="8197" width="14.42578125" style="2" customWidth="1"/>
    <col min="8198" max="8198" width="11" style="2" customWidth="1"/>
    <col min="8199" max="8199" width="12.42578125" style="2" customWidth="1"/>
    <col min="8200" max="8447" width="10.85546875" style="2" customWidth="1"/>
    <col min="8448" max="8448" width="10.85546875" style="2"/>
    <col min="8449" max="8449" width="4.42578125" style="2" customWidth="1"/>
    <col min="8450" max="8450" width="19.85546875" style="2" customWidth="1"/>
    <col min="8451" max="8451" width="19.42578125" style="2" customWidth="1"/>
    <col min="8452" max="8452" width="9.42578125" style="2" customWidth="1"/>
    <col min="8453" max="8453" width="14.42578125" style="2" customWidth="1"/>
    <col min="8454" max="8454" width="11" style="2" customWidth="1"/>
    <col min="8455" max="8455" width="12.42578125" style="2" customWidth="1"/>
    <col min="8456" max="8703" width="10.85546875" style="2" customWidth="1"/>
    <col min="8704" max="8704" width="10.85546875" style="2"/>
    <col min="8705" max="8705" width="4.42578125" style="2" customWidth="1"/>
    <col min="8706" max="8706" width="19.85546875" style="2" customWidth="1"/>
    <col min="8707" max="8707" width="19.42578125" style="2" customWidth="1"/>
    <col min="8708" max="8708" width="9.42578125" style="2" customWidth="1"/>
    <col min="8709" max="8709" width="14.42578125" style="2" customWidth="1"/>
    <col min="8710" max="8710" width="11" style="2" customWidth="1"/>
    <col min="8711" max="8711" width="12.42578125" style="2" customWidth="1"/>
    <col min="8712" max="8959" width="10.85546875" style="2" customWidth="1"/>
    <col min="8960" max="8960" width="10.85546875" style="2"/>
    <col min="8961" max="8961" width="4.42578125" style="2" customWidth="1"/>
    <col min="8962" max="8962" width="19.85546875" style="2" customWidth="1"/>
    <col min="8963" max="8963" width="19.42578125" style="2" customWidth="1"/>
    <col min="8964" max="8964" width="9.42578125" style="2" customWidth="1"/>
    <col min="8965" max="8965" width="14.42578125" style="2" customWidth="1"/>
    <col min="8966" max="8966" width="11" style="2" customWidth="1"/>
    <col min="8967" max="8967" width="12.42578125" style="2" customWidth="1"/>
    <col min="8968" max="9215" width="10.85546875" style="2" customWidth="1"/>
    <col min="9216" max="9216" width="10.85546875" style="2"/>
    <col min="9217" max="9217" width="4.42578125" style="2" customWidth="1"/>
    <col min="9218" max="9218" width="19.85546875" style="2" customWidth="1"/>
    <col min="9219" max="9219" width="19.42578125" style="2" customWidth="1"/>
    <col min="9220" max="9220" width="9.42578125" style="2" customWidth="1"/>
    <col min="9221" max="9221" width="14.42578125" style="2" customWidth="1"/>
    <col min="9222" max="9222" width="11" style="2" customWidth="1"/>
    <col min="9223" max="9223" width="12.42578125" style="2" customWidth="1"/>
    <col min="9224" max="9471" width="10.85546875" style="2" customWidth="1"/>
    <col min="9472" max="9472" width="10.85546875" style="2"/>
    <col min="9473" max="9473" width="4.42578125" style="2" customWidth="1"/>
    <col min="9474" max="9474" width="19.85546875" style="2" customWidth="1"/>
    <col min="9475" max="9475" width="19.42578125" style="2" customWidth="1"/>
    <col min="9476" max="9476" width="9.42578125" style="2" customWidth="1"/>
    <col min="9477" max="9477" width="14.42578125" style="2" customWidth="1"/>
    <col min="9478" max="9478" width="11" style="2" customWidth="1"/>
    <col min="9479" max="9479" width="12.42578125" style="2" customWidth="1"/>
    <col min="9480" max="9727" width="10.85546875" style="2" customWidth="1"/>
    <col min="9728" max="9728" width="10.85546875" style="2"/>
    <col min="9729" max="9729" width="4.42578125" style="2" customWidth="1"/>
    <col min="9730" max="9730" width="19.85546875" style="2" customWidth="1"/>
    <col min="9731" max="9731" width="19.42578125" style="2" customWidth="1"/>
    <col min="9732" max="9732" width="9.42578125" style="2" customWidth="1"/>
    <col min="9733" max="9733" width="14.42578125" style="2" customWidth="1"/>
    <col min="9734" max="9734" width="11" style="2" customWidth="1"/>
    <col min="9735" max="9735" width="12.42578125" style="2" customWidth="1"/>
    <col min="9736" max="9983" width="10.85546875" style="2" customWidth="1"/>
    <col min="9984" max="9984" width="10.85546875" style="2"/>
    <col min="9985" max="9985" width="4.42578125" style="2" customWidth="1"/>
    <col min="9986" max="9986" width="19.85546875" style="2" customWidth="1"/>
    <col min="9987" max="9987" width="19.42578125" style="2" customWidth="1"/>
    <col min="9988" max="9988" width="9.42578125" style="2" customWidth="1"/>
    <col min="9989" max="9989" width="14.42578125" style="2" customWidth="1"/>
    <col min="9990" max="9990" width="11" style="2" customWidth="1"/>
    <col min="9991" max="9991" width="12.42578125" style="2" customWidth="1"/>
    <col min="9992" max="10239" width="10.85546875" style="2" customWidth="1"/>
    <col min="10240" max="10240" width="10.85546875" style="2"/>
    <col min="10241" max="10241" width="4.42578125" style="2" customWidth="1"/>
    <col min="10242" max="10242" width="19.85546875" style="2" customWidth="1"/>
    <col min="10243" max="10243" width="19.42578125" style="2" customWidth="1"/>
    <col min="10244" max="10244" width="9.42578125" style="2" customWidth="1"/>
    <col min="10245" max="10245" width="14.42578125" style="2" customWidth="1"/>
    <col min="10246" max="10246" width="11" style="2" customWidth="1"/>
    <col min="10247" max="10247" width="12.42578125" style="2" customWidth="1"/>
    <col min="10248" max="10495" width="10.85546875" style="2" customWidth="1"/>
    <col min="10496" max="10496" width="10.85546875" style="2"/>
    <col min="10497" max="10497" width="4.42578125" style="2" customWidth="1"/>
    <col min="10498" max="10498" width="19.85546875" style="2" customWidth="1"/>
    <col min="10499" max="10499" width="19.42578125" style="2" customWidth="1"/>
    <col min="10500" max="10500" width="9.42578125" style="2" customWidth="1"/>
    <col min="10501" max="10501" width="14.42578125" style="2" customWidth="1"/>
    <col min="10502" max="10502" width="11" style="2" customWidth="1"/>
    <col min="10503" max="10503" width="12.42578125" style="2" customWidth="1"/>
    <col min="10504" max="10751" width="10.85546875" style="2" customWidth="1"/>
    <col min="10752" max="10752" width="10.85546875" style="2"/>
    <col min="10753" max="10753" width="4.42578125" style="2" customWidth="1"/>
    <col min="10754" max="10754" width="19.85546875" style="2" customWidth="1"/>
    <col min="10755" max="10755" width="19.42578125" style="2" customWidth="1"/>
    <col min="10756" max="10756" width="9.42578125" style="2" customWidth="1"/>
    <col min="10757" max="10757" width="14.42578125" style="2" customWidth="1"/>
    <col min="10758" max="10758" width="11" style="2" customWidth="1"/>
    <col min="10759" max="10759" width="12.42578125" style="2" customWidth="1"/>
    <col min="10760" max="11007" width="10.85546875" style="2" customWidth="1"/>
    <col min="11008" max="11008" width="10.85546875" style="2"/>
    <col min="11009" max="11009" width="4.42578125" style="2" customWidth="1"/>
    <col min="11010" max="11010" width="19.85546875" style="2" customWidth="1"/>
    <col min="11011" max="11011" width="19.42578125" style="2" customWidth="1"/>
    <col min="11012" max="11012" width="9.42578125" style="2" customWidth="1"/>
    <col min="11013" max="11013" width="14.42578125" style="2" customWidth="1"/>
    <col min="11014" max="11014" width="11" style="2" customWidth="1"/>
    <col min="11015" max="11015" width="12.42578125" style="2" customWidth="1"/>
    <col min="11016" max="11263" width="10.85546875" style="2" customWidth="1"/>
    <col min="11264" max="11264" width="10.85546875" style="2"/>
    <col min="11265" max="11265" width="4.42578125" style="2" customWidth="1"/>
    <col min="11266" max="11266" width="19.85546875" style="2" customWidth="1"/>
    <col min="11267" max="11267" width="19.42578125" style="2" customWidth="1"/>
    <col min="11268" max="11268" width="9.42578125" style="2" customWidth="1"/>
    <col min="11269" max="11269" width="14.42578125" style="2" customWidth="1"/>
    <col min="11270" max="11270" width="11" style="2" customWidth="1"/>
    <col min="11271" max="11271" width="12.42578125" style="2" customWidth="1"/>
    <col min="11272" max="11519" width="10.85546875" style="2" customWidth="1"/>
    <col min="11520" max="11520" width="10.85546875" style="2"/>
    <col min="11521" max="11521" width="4.42578125" style="2" customWidth="1"/>
    <col min="11522" max="11522" width="19.85546875" style="2" customWidth="1"/>
    <col min="11523" max="11523" width="19.42578125" style="2" customWidth="1"/>
    <col min="11524" max="11524" width="9.42578125" style="2" customWidth="1"/>
    <col min="11525" max="11525" width="14.42578125" style="2" customWidth="1"/>
    <col min="11526" max="11526" width="11" style="2" customWidth="1"/>
    <col min="11527" max="11527" width="12.42578125" style="2" customWidth="1"/>
    <col min="11528" max="11775" width="10.85546875" style="2" customWidth="1"/>
    <col min="11776" max="11776" width="10.85546875" style="2"/>
    <col min="11777" max="11777" width="4.42578125" style="2" customWidth="1"/>
    <col min="11778" max="11778" width="19.85546875" style="2" customWidth="1"/>
    <col min="11779" max="11779" width="19.42578125" style="2" customWidth="1"/>
    <col min="11780" max="11780" width="9.42578125" style="2" customWidth="1"/>
    <col min="11781" max="11781" width="14.42578125" style="2" customWidth="1"/>
    <col min="11782" max="11782" width="11" style="2" customWidth="1"/>
    <col min="11783" max="11783" width="12.42578125" style="2" customWidth="1"/>
    <col min="11784" max="12031" width="10.85546875" style="2" customWidth="1"/>
    <col min="12032" max="12032" width="10.85546875" style="2"/>
    <col min="12033" max="12033" width="4.42578125" style="2" customWidth="1"/>
    <col min="12034" max="12034" width="19.85546875" style="2" customWidth="1"/>
    <col min="12035" max="12035" width="19.42578125" style="2" customWidth="1"/>
    <col min="12036" max="12036" width="9.42578125" style="2" customWidth="1"/>
    <col min="12037" max="12037" width="14.42578125" style="2" customWidth="1"/>
    <col min="12038" max="12038" width="11" style="2" customWidth="1"/>
    <col min="12039" max="12039" width="12.42578125" style="2" customWidth="1"/>
    <col min="12040" max="12287" width="10.85546875" style="2" customWidth="1"/>
    <col min="12288" max="12288" width="10.85546875" style="2"/>
    <col min="12289" max="12289" width="4.42578125" style="2" customWidth="1"/>
    <col min="12290" max="12290" width="19.85546875" style="2" customWidth="1"/>
    <col min="12291" max="12291" width="19.42578125" style="2" customWidth="1"/>
    <col min="12292" max="12292" width="9.42578125" style="2" customWidth="1"/>
    <col min="12293" max="12293" width="14.42578125" style="2" customWidth="1"/>
    <col min="12294" max="12294" width="11" style="2" customWidth="1"/>
    <col min="12295" max="12295" width="12.42578125" style="2" customWidth="1"/>
    <col min="12296" max="12543" width="10.85546875" style="2" customWidth="1"/>
    <col min="12544" max="12544" width="10.85546875" style="2"/>
    <col min="12545" max="12545" width="4.42578125" style="2" customWidth="1"/>
    <col min="12546" max="12546" width="19.85546875" style="2" customWidth="1"/>
    <col min="12547" max="12547" width="19.42578125" style="2" customWidth="1"/>
    <col min="12548" max="12548" width="9.42578125" style="2" customWidth="1"/>
    <col min="12549" max="12549" width="14.42578125" style="2" customWidth="1"/>
    <col min="12550" max="12550" width="11" style="2" customWidth="1"/>
    <col min="12551" max="12551" width="12.42578125" style="2" customWidth="1"/>
    <col min="12552" max="12799" width="10.85546875" style="2" customWidth="1"/>
    <col min="12800" max="12800" width="10.85546875" style="2"/>
    <col min="12801" max="12801" width="4.42578125" style="2" customWidth="1"/>
    <col min="12802" max="12802" width="19.85546875" style="2" customWidth="1"/>
    <col min="12803" max="12803" width="19.42578125" style="2" customWidth="1"/>
    <col min="12804" max="12804" width="9.42578125" style="2" customWidth="1"/>
    <col min="12805" max="12805" width="14.42578125" style="2" customWidth="1"/>
    <col min="12806" max="12806" width="11" style="2" customWidth="1"/>
    <col min="12807" max="12807" width="12.42578125" style="2" customWidth="1"/>
    <col min="12808" max="13055" width="10.85546875" style="2" customWidth="1"/>
    <col min="13056" max="13056" width="10.85546875" style="2"/>
    <col min="13057" max="13057" width="4.42578125" style="2" customWidth="1"/>
    <col min="13058" max="13058" width="19.85546875" style="2" customWidth="1"/>
    <col min="13059" max="13059" width="19.42578125" style="2" customWidth="1"/>
    <col min="13060" max="13060" width="9.42578125" style="2" customWidth="1"/>
    <col min="13061" max="13061" width="14.42578125" style="2" customWidth="1"/>
    <col min="13062" max="13062" width="11" style="2" customWidth="1"/>
    <col min="13063" max="13063" width="12.42578125" style="2" customWidth="1"/>
    <col min="13064" max="13311" width="10.85546875" style="2" customWidth="1"/>
    <col min="13312" max="13312" width="10.85546875" style="2"/>
    <col min="13313" max="13313" width="4.42578125" style="2" customWidth="1"/>
    <col min="13314" max="13314" width="19.85546875" style="2" customWidth="1"/>
    <col min="13315" max="13315" width="19.42578125" style="2" customWidth="1"/>
    <col min="13316" max="13316" width="9.42578125" style="2" customWidth="1"/>
    <col min="13317" max="13317" width="14.42578125" style="2" customWidth="1"/>
    <col min="13318" max="13318" width="11" style="2" customWidth="1"/>
    <col min="13319" max="13319" width="12.42578125" style="2" customWidth="1"/>
    <col min="13320" max="13567" width="10.85546875" style="2" customWidth="1"/>
    <col min="13568" max="13568" width="10.85546875" style="2"/>
    <col min="13569" max="13569" width="4.42578125" style="2" customWidth="1"/>
    <col min="13570" max="13570" width="19.85546875" style="2" customWidth="1"/>
    <col min="13571" max="13571" width="19.42578125" style="2" customWidth="1"/>
    <col min="13572" max="13572" width="9.42578125" style="2" customWidth="1"/>
    <col min="13573" max="13573" width="14.42578125" style="2" customWidth="1"/>
    <col min="13574" max="13574" width="11" style="2" customWidth="1"/>
    <col min="13575" max="13575" width="12.42578125" style="2" customWidth="1"/>
    <col min="13576" max="13823" width="10.85546875" style="2" customWidth="1"/>
    <col min="13824" max="13824" width="10.85546875" style="2"/>
    <col min="13825" max="13825" width="4.42578125" style="2" customWidth="1"/>
    <col min="13826" max="13826" width="19.85546875" style="2" customWidth="1"/>
    <col min="13827" max="13827" width="19.42578125" style="2" customWidth="1"/>
    <col min="13828" max="13828" width="9.42578125" style="2" customWidth="1"/>
    <col min="13829" max="13829" width="14.42578125" style="2" customWidth="1"/>
    <col min="13830" max="13830" width="11" style="2" customWidth="1"/>
    <col min="13831" max="13831" width="12.42578125" style="2" customWidth="1"/>
    <col min="13832" max="14079" width="10.85546875" style="2" customWidth="1"/>
    <col min="14080" max="14080" width="10.85546875" style="2"/>
    <col min="14081" max="14081" width="4.42578125" style="2" customWidth="1"/>
    <col min="14082" max="14082" width="19.85546875" style="2" customWidth="1"/>
    <col min="14083" max="14083" width="19.42578125" style="2" customWidth="1"/>
    <col min="14084" max="14084" width="9.42578125" style="2" customWidth="1"/>
    <col min="14085" max="14085" width="14.42578125" style="2" customWidth="1"/>
    <col min="14086" max="14086" width="11" style="2" customWidth="1"/>
    <col min="14087" max="14087" width="12.42578125" style="2" customWidth="1"/>
    <col min="14088" max="14335" width="10.85546875" style="2" customWidth="1"/>
    <col min="14336" max="14336" width="10.85546875" style="2"/>
    <col min="14337" max="14337" width="4.42578125" style="2" customWidth="1"/>
    <col min="14338" max="14338" width="19.85546875" style="2" customWidth="1"/>
    <col min="14339" max="14339" width="19.42578125" style="2" customWidth="1"/>
    <col min="14340" max="14340" width="9.42578125" style="2" customWidth="1"/>
    <col min="14341" max="14341" width="14.42578125" style="2" customWidth="1"/>
    <col min="14342" max="14342" width="11" style="2" customWidth="1"/>
    <col min="14343" max="14343" width="12.42578125" style="2" customWidth="1"/>
    <col min="14344" max="14591" width="10.85546875" style="2" customWidth="1"/>
    <col min="14592" max="14592" width="10.85546875" style="2"/>
    <col min="14593" max="14593" width="4.42578125" style="2" customWidth="1"/>
    <col min="14594" max="14594" width="19.85546875" style="2" customWidth="1"/>
    <col min="14595" max="14595" width="19.42578125" style="2" customWidth="1"/>
    <col min="14596" max="14596" width="9.42578125" style="2" customWidth="1"/>
    <col min="14597" max="14597" width="14.42578125" style="2" customWidth="1"/>
    <col min="14598" max="14598" width="11" style="2" customWidth="1"/>
    <col min="14599" max="14599" width="12.42578125" style="2" customWidth="1"/>
    <col min="14600" max="14847" width="10.85546875" style="2" customWidth="1"/>
    <col min="14848" max="14848" width="10.85546875" style="2"/>
    <col min="14849" max="14849" width="4.42578125" style="2" customWidth="1"/>
    <col min="14850" max="14850" width="19.85546875" style="2" customWidth="1"/>
    <col min="14851" max="14851" width="19.42578125" style="2" customWidth="1"/>
    <col min="14852" max="14852" width="9.42578125" style="2" customWidth="1"/>
    <col min="14853" max="14853" width="14.42578125" style="2" customWidth="1"/>
    <col min="14854" max="14854" width="11" style="2" customWidth="1"/>
    <col min="14855" max="14855" width="12.42578125" style="2" customWidth="1"/>
    <col min="14856" max="15103" width="10.85546875" style="2" customWidth="1"/>
    <col min="15104" max="15104" width="10.85546875" style="2"/>
    <col min="15105" max="15105" width="4.42578125" style="2" customWidth="1"/>
    <col min="15106" max="15106" width="19.85546875" style="2" customWidth="1"/>
    <col min="15107" max="15107" width="19.42578125" style="2" customWidth="1"/>
    <col min="15108" max="15108" width="9.42578125" style="2" customWidth="1"/>
    <col min="15109" max="15109" width="14.42578125" style="2" customWidth="1"/>
    <col min="15110" max="15110" width="11" style="2" customWidth="1"/>
    <col min="15111" max="15111" width="12.42578125" style="2" customWidth="1"/>
    <col min="15112" max="15359" width="10.85546875" style="2" customWidth="1"/>
    <col min="15360" max="15360" width="10.85546875" style="2"/>
    <col min="15361" max="15361" width="4.42578125" style="2" customWidth="1"/>
    <col min="15362" max="15362" width="19.85546875" style="2" customWidth="1"/>
    <col min="15363" max="15363" width="19.42578125" style="2" customWidth="1"/>
    <col min="15364" max="15364" width="9.42578125" style="2" customWidth="1"/>
    <col min="15365" max="15365" width="14.42578125" style="2" customWidth="1"/>
    <col min="15366" max="15366" width="11" style="2" customWidth="1"/>
    <col min="15367" max="15367" width="12.42578125" style="2" customWidth="1"/>
    <col min="15368" max="15615" width="10.85546875" style="2" customWidth="1"/>
    <col min="15616" max="15616" width="10.85546875" style="2"/>
    <col min="15617" max="15617" width="4.42578125" style="2" customWidth="1"/>
    <col min="15618" max="15618" width="19.85546875" style="2" customWidth="1"/>
    <col min="15619" max="15619" width="19.42578125" style="2" customWidth="1"/>
    <col min="15620" max="15620" width="9.42578125" style="2" customWidth="1"/>
    <col min="15621" max="15621" width="14.42578125" style="2" customWidth="1"/>
    <col min="15622" max="15622" width="11" style="2" customWidth="1"/>
    <col min="15623" max="15623" width="12.42578125" style="2" customWidth="1"/>
    <col min="15624" max="15871" width="10.85546875" style="2" customWidth="1"/>
    <col min="15872" max="15872" width="10.85546875" style="2"/>
    <col min="15873" max="15873" width="4.42578125" style="2" customWidth="1"/>
    <col min="15874" max="15874" width="19.85546875" style="2" customWidth="1"/>
    <col min="15875" max="15875" width="19.42578125" style="2" customWidth="1"/>
    <col min="15876" max="15876" width="9.42578125" style="2" customWidth="1"/>
    <col min="15877" max="15877" width="14.42578125" style="2" customWidth="1"/>
    <col min="15878" max="15878" width="11" style="2" customWidth="1"/>
    <col min="15879" max="15879" width="12.42578125" style="2" customWidth="1"/>
    <col min="15880" max="16127" width="10.85546875" style="2" customWidth="1"/>
    <col min="16128" max="16128" width="10.85546875" style="2"/>
    <col min="16129" max="16129" width="4.42578125" style="2" customWidth="1"/>
    <col min="16130" max="16130" width="19.85546875" style="2" customWidth="1"/>
    <col min="16131" max="16131" width="19.42578125" style="2" customWidth="1"/>
    <col min="16132" max="16132" width="9.42578125" style="2" customWidth="1"/>
    <col min="16133" max="16133" width="14.42578125" style="2" customWidth="1"/>
    <col min="16134" max="16134" width="11" style="2" customWidth="1"/>
    <col min="16135" max="16135" width="12.42578125" style="2" customWidth="1"/>
    <col min="16136" max="16383" width="10.85546875" style="2" customWidth="1"/>
    <col min="16384" max="16384" width="10.85546875" style="2"/>
  </cols>
  <sheetData>
    <row r="1" spans="1:7" ht="15" customHeight="1" x14ac:dyDescent="0.25">
      <c r="A1" s="136"/>
      <c r="B1" s="136"/>
      <c r="C1" s="136"/>
      <c r="D1" s="136"/>
      <c r="E1" s="136"/>
      <c r="F1" s="136"/>
      <c r="G1" s="136"/>
    </row>
    <row r="2" spans="1:7" ht="15" customHeight="1" x14ac:dyDescent="0.25">
      <c r="A2" s="136"/>
      <c r="B2" s="136"/>
      <c r="C2" s="136"/>
      <c r="D2" s="136"/>
      <c r="E2" s="136"/>
      <c r="F2" s="136"/>
      <c r="G2" s="136"/>
    </row>
    <row r="3" spans="1:7" ht="15" customHeight="1" x14ac:dyDescent="0.25">
      <c r="A3" s="136"/>
      <c r="B3" s="136"/>
      <c r="C3" s="136"/>
      <c r="D3" s="136"/>
      <c r="E3" s="136"/>
      <c r="F3" s="136"/>
      <c r="G3" s="136"/>
    </row>
    <row r="4" spans="1:7" ht="15" customHeight="1" x14ac:dyDescent="0.25">
      <c r="A4" s="136"/>
      <c r="B4" s="136"/>
      <c r="C4" s="136"/>
      <c r="D4" s="136"/>
      <c r="E4" s="136"/>
      <c r="F4" s="136"/>
      <c r="G4" s="136"/>
    </row>
    <row r="5" spans="1:7" ht="15" customHeight="1" x14ac:dyDescent="0.25">
      <c r="A5" s="136"/>
      <c r="B5" s="136"/>
      <c r="C5" s="136"/>
      <c r="D5" s="136"/>
      <c r="E5" s="136"/>
      <c r="F5" s="136"/>
      <c r="G5" s="136"/>
    </row>
    <row r="6" spans="1:7" ht="15" customHeight="1" x14ac:dyDescent="0.25">
      <c r="A6" s="136"/>
      <c r="B6" s="136"/>
      <c r="C6" s="136"/>
      <c r="D6" s="136"/>
      <c r="E6" s="136"/>
      <c r="F6" s="136"/>
      <c r="G6" s="136"/>
    </row>
    <row r="7" spans="1:7" ht="15" customHeight="1" x14ac:dyDescent="0.25">
      <c r="A7" s="136"/>
      <c r="B7" s="136"/>
      <c r="C7" s="136"/>
      <c r="D7" s="136"/>
      <c r="E7" s="136"/>
      <c r="F7" s="136"/>
      <c r="G7" s="136"/>
    </row>
    <row r="8" spans="1:7" ht="15" customHeight="1" x14ac:dyDescent="0.25">
      <c r="A8" s="136"/>
      <c r="B8" s="138"/>
      <c r="C8" s="139"/>
      <c r="D8" s="137"/>
      <c r="E8" s="139"/>
      <c r="F8" s="139"/>
      <c r="G8" s="139"/>
    </row>
    <row r="9" spans="1:7" ht="12" customHeight="1" x14ac:dyDescent="0.25">
      <c r="A9" s="140"/>
      <c r="B9" s="3" t="s">
        <v>0</v>
      </c>
      <c r="C9" s="4" t="s">
        <v>1</v>
      </c>
      <c r="D9" s="5"/>
      <c r="E9" s="160" t="s">
        <v>2</v>
      </c>
      <c r="F9" s="161"/>
      <c r="G9" s="6">
        <v>300</v>
      </c>
    </row>
    <row r="10" spans="1:7" ht="38.25" customHeight="1" x14ac:dyDescent="0.25">
      <c r="A10" s="140"/>
      <c r="B10" s="7" t="s">
        <v>3</v>
      </c>
      <c r="C10" s="8" t="s">
        <v>4</v>
      </c>
      <c r="D10" s="9"/>
      <c r="E10" s="162" t="s">
        <v>5</v>
      </c>
      <c r="F10" s="163"/>
      <c r="G10" s="10" t="s">
        <v>6</v>
      </c>
    </row>
    <row r="11" spans="1:7" ht="18" customHeight="1" x14ac:dyDescent="0.25">
      <c r="A11" s="140"/>
      <c r="B11" s="7" t="s">
        <v>7</v>
      </c>
      <c r="C11" s="10" t="s">
        <v>8</v>
      </c>
      <c r="D11" s="9"/>
      <c r="E11" s="162" t="s">
        <v>9</v>
      </c>
      <c r="F11" s="163"/>
      <c r="G11" s="144">
        <v>30000</v>
      </c>
    </row>
    <row r="12" spans="1:7" ht="11.25" customHeight="1" x14ac:dyDescent="0.25">
      <c r="A12" s="140"/>
      <c r="B12" s="7" t="s">
        <v>10</v>
      </c>
      <c r="C12" s="8" t="s">
        <v>11</v>
      </c>
      <c r="D12" s="9"/>
      <c r="E12" s="11" t="s">
        <v>12</v>
      </c>
      <c r="F12" s="12"/>
      <c r="G12" s="13">
        <f>(G9*G11)</f>
        <v>9000000</v>
      </c>
    </row>
    <row r="13" spans="1:7" ht="11.25" customHeight="1" x14ac:dyDescent="0.25">
      <c r="A13" s="140"/>
      <c r="B13" s="7" t="s">
        <v>13</v>
      </c>
      <c r="C13" s="10" t="s">
        <v>14</v>
      </c>
      <c r="D13" s="9"/>
      <c r="E13" s="162" t="s">
        <v>15</v>
      </c>
      <c r="F13" s="163"/>
      <c r="G13" s="10" t="s">
        <v>16</v>
      </c>
    </row>
    <row r="14" spans="1:7" ht="13.5" customHeight="1" x14ac:dyDescent="0.25">
      <c r="A14" s="140"/>
      <c r="B14" s="7" t="s">
        <v>17</v>
      </c>
      <c r="C14" s="10" t="s">
        <v>14</v>
      </c>
      <c r="D14" s="9"/>
      <c r="E14" s="162" t="s">
        <v>18</v>
      </c>
      <c r="F14" s="163"/>
      <c r="G14" s="10" t="s">
        <v>6</v>
      </c>
    </row>
    <row r="15" spans="1:7" ht="25.5" customHeight="1" x14ac:dyDescent="0.25">
      <c r="A15" s="140"/>
      <c r="B15" s="7" t="s">
        <v>19</v>
      </c>
      <c r="C15" s="14">
        <v>44197</v>
      </c>
      <c r="D15" s="9"/>
      <c r="E15" s="164" t="s">
        <v>20</v>
      </c>
      <c r="F15" s="165"/>
      <c r="G15" s="8" t="s">
        <v>21</v>
      </c>
    </row>
    <row r="16" spans="1:7" ht="12" customHeight="1" x14ac:dyDescent="0.25">
      <c r="A16" s="141"/>
      <c r="B16" s="15"/>
      <c r="C16" s="16"/>
      <c r="D16" s="17"/>
      <c r="E16" s="18"/>
      <c r="F16" s="18"/>
      <c r="G16" s="19"/>
    </row>
    <row r="17" spans="1:7" ht="12" customHeight="1" x14ac:dyDescent="0.25">
      <c r="A17" s="142"/>
      <c r="B17" s="156" t="s">
        <v>22</v>
      </c>
      <c r="C17" s="157"/>
      <c r="D17" s="157"/>
      <c r="E17" s="157"/>
      <c r="F17" s="157"/>
      <c r="G17" s="157"/>
    </row>
    <row r="18" spans="1:7" ht="12" customHeight="1" x14ac:dyDescent="0.25">
      <c r="A18" s="141"/>
      <c r="B18" s="20"/>
      <c r="C18" s="21"/>
      <c r="D18" s="21"/>
      <c r="E18" s="21"/>
      <c r="F18" s="22"/>
      <c r="G18" s="22"/>
    </row>
    <row r="19" spans="1:7" ht="12" customHeight="1" x14ac:dyDescent="0.25">
      <c r="A19" s="140"/>
      <c r="B19" s="23" t="s">
        <v>23</v>
      </c>
      <c r="C19" s="24"/>
      <c r="D19" s="25"/>
      <c r="E19" s="25"/>
      <c r="F19" s="25"/>
      <c r="G19" s="25"/>
    </row>
    <row r="20" spans="1:7" ht="24" customHeight="1" x14ac:dyDescent="0.25">
      <c r="A20" s="142"/>
      <c r="B20" s="26" t="s">
        <v>24</v>
      </c>
      <c r="C20" s="26" t="s">
        <v>25</v>
      </c>
      <c r="D20" s="26" t="s">
        <v>26</v>
      </c>
      <c r="E20" s="26" t="s">
        <v>27</v>
      </c>
      <c r="F20" s="26" t="s">
        <v>28</v>
      </c>
      <c r="G20" s="26" t="s">
        <v>29</v>
      </c>
    </row>
    <row r="21" spans="1:7" ht="12.75" customHeight="1" x14ac:dyDescent="0.25">
      <c r="A21" s="142"/>
      <c r="B21" s="27" t="s">
        <v>30</v>
      </c>
      <c r="C21" s="28" t="s">
        <v>31</v>
      </c>
      <c r="D21" s="125">
        <v>1</v>
      </c>
      <c r="E21" s="53" t="s">
        <v>32</v>
      </c>
      <c r="F21" s="30">
        <v>11500</v>
      </c>
      <c r="G21" s="31">
        <f t="shared" ref="G21:G26" si="0">(D21*F21)</f>
        <v>11500</v>
      </c>
    </row>
    <row r="22" spans="1:7" ht="12.75" customHeight="1" x14ac:dyDescent="0.25">
      <c r="A22" s="142"/>
      <c r="B22" s="27" t="s">
        <v>33</v>
      </c>
      <c r="C22" s="28" t="s">
        <v>31</v>
      </c>
      <c r="D22" s="125">
        <v>0.5</v>
      </c>
      <c r="E22" s="53" t="s">
        <v>32</v>
      </c>
      <c r="F22" s="30">
        <v>11500</v>
      </c>
      <c r="G22" s="31">
        <f t="shared" si="0"/>
        <v>5750</v>
      </c>
    </row>
    <row r="23" spans="1:7" ht="12.75" customHeight="1" x14ac:dyDescent="0.25">
      <c r="A23" s="142"/>
      <c r="B23" s="27" t="s">
        <v>34</v>
      </c>
      <c r="C23" s="28" t="s">
        <v>31</v>
      </c>
      <c r="D23" s="125">
        <v>8</v>
      </c>
      <c r="E23" s="53" t="s">
        <v>35</v>
      </c>
      <c r="F23" s="30">
        <v>11500</v>
      </c>
      <c r="G23" s="31">
        <f t="shared" si="0"/>
        <v>92000</v>
      </c>
    </row>
    <row r="24" spans="1:7" ht="12.75" customHeight="1" x14ac:dyDescent="0.25">
      <c r="A24" s="142"/>
      <c r="B24" s="27" t="s">
        <v>36</v>
      </c>
      <c r="C24" s="28" t="s">
        <v>31</v>
      </c>
      <c r="D24" s="125">
        <v>1.5</v>
      </c>
      <c r="E24" s="53" t="s">
        <v>37</v>
      </c>
      <c r="F24" s="30">
        <v>11500</v>
      </c>
      <c r="G24" s="31">
        <f t="shared" si="0"/>
        <v>17250</v>
      </c>
    </row>
    <row r="25" spans="1:7" ht="12.75" customHeight="1" x14ac:dyDescent="0.25">
      <c r="A25" s="142"/>
      <c r="B25" s="27" t="s">
        <v>38</v>
      </c>
      <c r="C25" s="28" t="s">
        <v>31</v>
      </c>
      <c r="D25" s="125">
        <v>0.5</v>
      </c>
      <c r="E25" s="53" t="s">
        <v>39</v>
      </c>
      <c r="F25" s="30">
        <v>11500</v>
      </c>
      <c r="G25" s="31">
        <f t="shared" si="0"/>
        <v>5750</v>
      </c>
    </row>
    <row r="26" spans="1:7" ht="15" x14ac:dyDescent="0.25">
      <c r="A26" s="142"/>
      <c r="B26" s="27" t="s">
        <v>40</v>
      </c>
      <c r="C26" s="28" t="s">
        <v>31</v>
      </c>
      <c r="D26" s="125">
        <v>30</v>
      </c>
      <c r="E26" s="53" t="s">
        <v>41</v>
      </c>
      <c r="F26" s="30">
        <v>11500</v>
      </c>
      <c r="G26" s="31">
        <f t="shared" si="0"/>
        <v>345000</v>
      </c>
    </row>
    <row r="27" spans="1:7" ht="12.75" customHeight="1" x14ac:dyDescent="0.25">
      <c r="A27" s="142"/>
      <c r="B27" s="32" t="s">
        <v>42</v>
      </c>
      <c r="C27" s="33"/>
      <c r="D27" s="33"/>
      <c r="E27" s="33"/>
      <c r="F27" s="34"/>
      <c r="G27" s="35">
        <f>SUM(G21:G26)</f>
        <v>477250</v>
      </c>
    </row>
    <row r="28" spans="1:7" ht="12" customHeight="1" x14ac:dyDescent="0.25">
      <c r="A28" s="141"/>
      <c r="B28" s="20"/>
      <c r="C28" s="22"/>
      <c r="D28" s="22"/>
      <c r="E28" s="22"/>
      <c r="F28" s="36"/>
      <c r="G28" s="36"/>
    </row>
    <row r="29" spans="1:7" ht="12" customHeight="1" x14ac:dyDescent="0.25">
      <c r="A29" s="140"/>
      <c r="B29" s="37" t="s">
        <v>43</v>
      </c>
      <c r="C29" s="38"/>
      <c r="D29" s="39"/>
      <c r="E29" s="39"/>
      <c r="F29" s="40"/>
      <c r="G29" s="40"/>
    </row>
    <row r="30" spans="1:7" ht="24" customHeight="1" x14ac:dyDescent="0.25">
      <c r="A30" s="140"/>
      <c r="B30" s="41" t="s">
        <v>24</v>
      </c>
      <c r="C30" s="42" t="s">
        <v>25</v>
      </c>
      <c r="D30" s="42" t="s">
        <v>26</v>
      </c>
      <c r="E30" s="41" t="s">
        <v>27</v>
      </c>
      <c r="F30" s="42" t="s">
        <v>28</v>
      </c>
      <c r="G30" s="41" t="s">
        <v>29</v>
      </c>
    </row>
    <row r="31" spans="1:7" ht="12" customHeight="1" x14ac:dyDescent="0.25">
      <c r="A31" s="140"/>
      <c r="B31" s="43"/>
      <c r="C31" s="44"/>
      <c r="D31" s="44"/>
      <c r="E31" s="44"/>
      <c r="F31" s="43"/>
      <c r="G31" s="43"/>
    </row>
    <row r="32" spans="1:7" ht="12" customHeight="1" x14ac:dyDescent="0.25">
      <c r="A32" s="140"/>
      <c r="B32" s="45" t="s">
        <v>44</v>
      </c>
      <c r="C32" s="46"/>
      <c r="D32" s="46"/>
      <c r="E32" s="46"/>
      <c r="F32" s="47"/>
      <c r="G32" s="47"/>
    </row>
    <row r="33" spans="1:7" ht="12" customHeight="1" x14ac:dyDescent="0.25">
      <c r="A33" s="141"/>
      <c r="B33" s="48"/>
      <c r="C33" s="49"/>
      <c r="D33" s="49"/>
      <c r="E33" s="49"/>
      <c r="F33" s="50"/>
      <c r="G33" s="50"/>
    </row>
    <row r="34" spans="1:7" ht="12" customHeight="1" x14ac:dyDescent="0.25">
      <c r="A34" s="140"/>
      <c r="B34" s="37" t="s">
        <v>45</v>
      </c>
      <c r="C34" s="38"/>
      <c r="D34" s="39"/>
      <c r="E34" s="39"/>
      <c r="F34" s="40"/>
      <c r="G34" s="40"/>
    </row>
    <row r="35" spans="1:7" ht="24" customHeight="1" x14ac:dyDescent="0.25">
      <c r="A35" s="140"/>
      <c r="B35" s="51" t="s">
        <v>24</v>
      </c>
      <c r="C35" s="51" t="s">
        <v>25</v>
      </c>
      <c r="D35" s="51" t="s">
        <v>26</v>
      </c>
      <c r="E35" s="51" t="s">
        <v>27</v>
      </c>
      <c r="F35" s="52" t="s">
        <v>28</v>
      </c>
      <c r="G35" s="51" t="s">
        <v>29</v>
      </c>
    </row>
    <row r="36" spans="1:7" ht="24.75" customHeight="1" x14ac:dyDescent="0.25">
      <c r="A36" s="142"/>
      <c r="B36" s="27" t="s">
        <v>46</v>
      </c>
      <c r="C36" s="28" t="s">
        <v>47</v>
      </c>
      <c r="D36" s="29">
        <v>0.04</v>
      </c>
      <c r="E36" s="53" t="s">
        <v>48</v>
      </c>
      <c r="F36" s="31">
        <v>125000</v>
      </c>
      <c r="G36" s="31">
        <f t="shared" ref="G36:G41" si="1">(D36*F36)</f>
        <v>5000</v>
      </c>
    </row>
    <row r="37" spans="1:7" ht="12.75" customHeight="1" x14ac:dyDescent="0.25">
      <c r="A37" s="142"/>
      <c r="B37" s="27" t="s">
        <v>49</v>
      </c>
      <c r="C37" s="28" t="s">
        <v>47</v>
      </c>
      <c r="D37" s="29">
        <v>0.13</v>
      </c>
      <c r="E37" s="53" t="s">
        <v>48</v>
      </c>
      <c r="F37" s="31">
        <v>125500</v>
      </c>
      <c r="G37" s="31">
        <f t="shared" si="1"/>
        <v>16315</v>
      </c>
    </row>
    <row r="38" spans="1:7" ht="12.75" customHeight="1" x14ac:dyDescent="0.25">
      <c r="A38" s="142"/>
      <c r="B38" s="27" t="s">
        <v>50</v>
      </c>
      <c r="C38" s="28" t="s">
        <v>47</v>
      </c>
      <c r="D38" s="29">
        <v>0.06</v>
      </c>
      <c r="E38" s="53" t="s">
        <v>48</v>
      </c>
      <c r="F38" s="31">
        <v>452000</v>
      </c>
      <c r="G38" s="31">
        <f t="shared" si="1"/>
        <v>27120</v>
      </c>
    </row>
    <row r="39" spans="1:7" ht="12.75" customHeight="1" x14ac:dyDescent="0.25">
      <c r="A39" s="142"/>
      <c r="B39" s="27" t="s">
        <v>49</v>
      </c>
      <c r="C39" s="28" t="s">
        <v>47</v>
      </c>
      <c r="D39" s="29">
        <v>0.25</v>
      </c>
      <c r="E39" s="53" t="s">
        <v>32</v>
      </c>
      <c r="F39" s="31">
        <v>125500</v>
      </c>
      <c r="G39" s="31">
        <f t="shared" si="1"/>
        <v>31375</v>
      </c>
    </row>
    <row r="40" spans="1:7" ht="12.75" customHeight="1" x14ac:dyDescent="0.25">
      <c r="A40" s="142"/>
      <c r="B40" s="27" t="s">
        <v>51</v>
      </c>
      <c r="C40" s="28" t="s">
        <v>47</v>
      </c>
      <c r="D40" s="29">
        <v>0.08</v>
      </c>
      <c r="E40" s="53" t="s">
        <v>32</v>
      </c>
      <c r="F40" s="31">
        <v>450000</v>
      </c>
      <c r="G40" s="31">
        <f t="shared" si="1"/>
        <v>36000</v>
      </c>
    </row>
    <row r="41" spans="1:7" ht="12.75" customHeight="1" x14ac:dyDescent="0.25">
      <c r="A41" s="142"/>
      <c r="B41" s="27" t="s">
        <v>52</v>
      </c>
      <c r="C41" s="28" t="s">
        <v>47</v>
      </c>
      <c r="D41" s="29">
        <v>0.19</v>
      </c>
      <c r="E41" s="53" t="s">
        <v>39</v>
      </c>
      <c r="F41" s="31">
        <v>167000</v>
      </c>
      <c r="G41" s="31">
        <f t="shared" si="1"/>
        <v>31730</v>
      </c>
    </row>
    <row r="42" spans="1:7" ht="12.75" customHeight="1" x14ac:dyDescent="0.25">
      <c r="A42" s="140"/>
      <c r="B42" s="54" t="s">
        <v>53</v>
      </c>
      <c r="C42" s="55"/>
      <c r="D42" s="55"/>
      <c r="E42" s="55"/>
      <c r="F42" s="56"/>
      <c r="G42" s="57">
        <f>SUM(G36:G41)</f>
        <v>147540</v>
      </c>
    </row>
    <row r="43" spans="1:7" ht="12" customHeight="1" x14ac:dyDescent="0.25">
      <c r="A43" s="141"/>
      <c r="B43" s="48"/>
      <c r="C43" s="49"/>
      <c r="D43" s="49"/>
      <c r="E43" s="49"/>
      <c r="F43" s="50"/>
      <c r="G43" s="50"/>
    </row>
    <row r="44" spans="1:7" ht="12" customHeight="1" x14ac:dyDescent="0.25">
      <c r="A44" s="140"/>
      <c r="B44" s="37" t="s">
        <v>54</v>
      </c>
      <c r="C44" s="38"/>
      <c r="D44" s="39"/>
      <c r="E44" s="39"/>
      <c r="F44" s="40"/>
      <c r="G44" s="40"/>
    </row>
    <row r="45" spans="1:7" ht="24" customHeight="1" x14ac:dyDescent="0.25">
      <c r="A45" s="140"/>
      <c r="B45" s="52" t="s">
        <v>55</v>
      </c>
      <c r="C45" s="52" t="s">
        <v>56</v>
      </c>
      <c r="D45" s="52" t="s">
        <v>57</v>
      </c>
      <c r="E45" s="52" t="s">
        <v>27</v>
      </c>
      <c r="F45" s="52" t="s">
        <v>28</v>
      </c>
      <c r="G45" s="52" t="s">
        <v>29</v>
      </c>
    </row>
    <row r="46" spans="1:7" ht="12.75" customHeight="1" x14ac:dyDescent="0.25">
      <c r="A46" s="142"/>
      <c r="B46" s="58" t="s">
        <v>58</v>
      </c>
      <c r="C46" s="59" t="s">
        <v>59</v>
      </c>
      <c r="D46" s="60">
        <v>2500</v>
      </c>
      <c r="E46" s="60" t="s">
        <v>60</v>
      </c>
      <c r="F46" s="61">
        <v>250</v>
      </c>
      <c r="G46" s="126">
        <f>(D46*F46)</f>
        <v>625000</v>
      </c>
    </row>
    <row r="47" spans="1:7" ht="12.75" customHeight="1" x14ac:dyDescent="0.25">
      <c r="A47" s="142"/>
      <c r="B47" s="63" t="s">
        <v>61</v>
      </c>
      <c r="C47" s="64" t="s">
        <v>62</v>
      </c>
      <c r="D47" s="127">
        <v>600</v>
      </c>
      <c r="E47" s="128" t="s">
        <v>41</v>
      </c>
      <c r="F47" s="129">
        <v>156</v>
      </c>
      <c r="G47" s="126">
        <f>(D47*F47)</f>
        <v>93600</v>
      </c>
    </row>
    <row r="48" spans="1:7" ht="12.75" customHeight="1" x14ac:dyDescent="0.25">
      <c r="A48" s="142"/>
      <c r="B48" s="63" t="s">
        <v>63</v>
      </c>
      <c r="C48" s="65"/>
      <c r="D48" s="130"/>
      <c r="E48" s="130"/>
      <c r="F48" s="129"/>
      <c r="G48" s="126"/>
    </row>
    <row r="49" spans="1:7" ht="12.75" customHeight="1" x14ac:dyDescent="0.25">
      <c r="A49" s="142"/>
      <c r="B49" s="66" t="s">
        <v>64</v>
      </c>
      <c r="C49" s="64" t="s">
        <v>59</v>
      </c>
      <c r="D49" s="127">
        <v>500</v>
      </c>
      <c r="E49" s="128" t="s">
        <v>35</v>
      </c>
      <c r="F49" s="131">
        <v>360</v>
      </c>
      <c r="G49" s="126">
        <f t="shared" ref="G49:G56" si="2">(D49*F49)</f>
        <v>180000</v>
      </c>
    </row>
    <row r="50" spans="1:7" ht="12.75" customHeight="1" x14ac:dyDescent="0.25">
      <c r="A50" s="142"/>
      <c r="B50" s="66" t="s">
        <v>65</v>
      </c>
      <c r="C50" s="64" t="s">
        <v>66</v>
      </c>
      <c r="D50" s="127">
        <v>650</v>
      </c>
      <c r="E50" s="128" t="s">
        <v>32</v>
      </c>
      <c r="F50" s="131">
        <v>380</v>
      </c>
      <c r="G50" s="126">
        <f t="shared" si="2"/>
        <v>247000</v>
      </c>
    </row>
    <row r="51" spans="1:7" ht="12.75" customHeight="1" x14ac:dyDescent="0.25">
      <c r="A51" s="142"/>
      <c r="B51" s="66" t="s">
        <v>67</v>
      </c>
      <c r="C51" s="64" t="s">
        <v>59</v>
      </c>
      <c r="D51" s="127">
        <v>250</v>
      </c>
      <c r="E51" s="128" t="s">
        <v>32</v>
      </c>
      <c r="F51" s="131">
        <v>380</v>
      </c>
      <c r="G51" s="126">
        <f t="shared" si="2"/>
        <v>95000</v>
      </c>
    </row>
    <row r="52" spans="1:7" ht="12.75" customHeight="1" x14ac:dyDescent="0.25">
      <c r="A52" s="142"/>
      <c r="B52" s="63" t="s">
        <v>68</v>
      </c>
      <c r="C52" s="64"/>
      <c r="D52" s="127"/>
      <c r="E52" s="128"/>
      <c r="F52" s="129"/>
      <c r="G52" s="126"/>
    </row>
    <row r="53" spans="1:7" ht="12.75" customHeight="1" x14ac:dyDescent="0.25">
      <c r="A53" s="142"/>
      <c r="B53" s="66" t="s">
        <v>69</v>
      </c>
      <c r="C53" s="64" t="s">
        <v>70</v>
      </c>
      <c r="D53" s="127">
        <v>3</v>
      </c>
      <c r="E53" s="128" t="s">
        <v>48</v>
      </c>
      <c r="F53" s="129">
        <v>5400</v>
      </c>
      <c r="G53" s="126">
        <f t="shared" si="2"/>
        <v>16200</v>
      </c>
    </row>
    <row r="54" spans="1:7" ht="12.75" customHeight="1" x14ac:dyDescent="0.25">
      <c r="A54" s="142"/>
      <c r="B54" s="66" t="s">
        <v>71</v>
      </c>
      <c r="C54" s="64" t="s">
        <v>70</v>
      </c>
      <c r="D54" s="127">
        <v>1</v>
      </c>
      <c r="E54" s="128" t="s">
        <v>39</v>
      </c>
      <c r="F54" s="129">
        <v>20000</v>
      </c>
      <c r="G54" s="126">
        <f t="shared" si="2"/>
        <v>20000</v>
      </c>
    </row>
    <row r="55" spans="1:7" ht="12.75" customHeight="1" x14ac:dyDescent="0.25">
      <c r="A55" s="142"/>
      <c r="B55" s="63" t="s">
        <v>72</v>
      </c>
      <c r="C55" s="65"/>
      <c r="D55" s="130"/>
      <c r="E55" s="130"/>
      <c r="F55" s="129"/>
      <c r="G55" s="126"/>
    </row>
    <row r="56" spans="1:7" ht="12.75" customHeight="1" x14ac:dyDescent="0.25">
      <c r="A56" s="142"/>
      <c r="B56" s="66" t="s">
        <v>73</v>
      </c>
      <c r="C56" s="64" t="s">
        <v>59</v>
      </c>
      <c r="D56" s="127">
        <v>2</v>
      </c>
      <c r="E56" s="128" t="s">
        <v>74</v>
      </c>
      <c r="F56" s="129">
        <v>16000</v>
      </c>
      <c r="G56" s="126">
        <f t="shared" si="2"/>
        <v>32000</v>
      </c>
    </row>
    <row r="57" spans="1:7" ht="12.75" customHeight="1" x14ac:dyDescent="0.25">
      <c r="A57" s="142"/>
      <c r="B57" s="63" t="s">
        <v>75</v>
      </c>
      <c r="C57" s="64"/>
      <c r="D57" s="127"/>
      <c r="E57" s="128"/>
      <c r="F57" s="129"/>
      <c r="G57" s="126"/>
    </row>
    <row r="58" spans="1:7" ht="12.75" customHeight="1" x14ac:dyDescent="0.25">
      <c r="A58" s="142"/>
      <c r="B58" s="67" t="s">
        <v>76</v>
      </c>
      <c r="C58" s="68" t="s">
        <v>70</v>
      </c>
      <c r="D58" s="132">
        <v>0.2</v>
      </c>
      <c r="E58" s="133" t="s">
        <v>37</v>
      </c>
      <c r="F58" s="134">
        <v>23500</v>
      </c>
      <c r="G58" s="135">
        <f>(D58*F58)</f>
        <v>4700</v>
      </c>
    </row>
    <row r="59" spans="1:7" ht="13.5" customHeight="1" x14ac:dyDescent="0.25">
      <c r="A59" s="140"/>
      <c r="B59" s="69" t="s">
        <v>77</v>
      </c>
      <c r="C59" s="70"/>
      <c r="D59" s="70"/>
      <c r="E59" s="70"/>
      <c r="F59" s="71"/>
      <c r="G59" s="72">
        <f>SUM(G46:G58)</f>
        <v>1313500</v>
      </c>
    </row>
    <row r="60" spans="1:7" ht="12" customHeight="1" x14ac:dyDescent="0.25">
      <c r="A60" s="141"/>
      <c r="B60" s="48"/>
      <c r="C60" s="49"/>
      <c r="D60" s="49"/>
      <c r="E60" s="73"/>
      <c r="F60" s="50"/>
      <c r="G60" s="50"/>
    </row>
    <row r="61" spans="1:7" ht="12" customHeight="1" x14ac:dyDescent="0.25">
      <c r="A61" s="140"/>
      <c r="B61" s="37" t="s">
        <v>78</v>
      </c>
      <c r="C61" s="38"/>
      <c r="D61" s="39"/>
      <c r="E61" s="39"/>
      <c r="F61" s="40"/>
      <c r="G61" s="40"/>
    </row>
    <row r="62" spans="1:7" ht="24" customHeight="1" x14ac:dyDescent="0.25">
      <c r="A62" s="140"/>
      <c r="B62" s="51" t="s">
        <v>79</v>
      </c>
      <c r="C62" s="52" t="s">
        <v>56</v>
      </c>
      <c r="D62" s="52" t="s">
        <v>57</v>
      </c>
      <c r="E62" s="51" t="s">
        <v>27</v>
      </c>
      <c r="F62" s="52" t="s">
        <v>28</v>
      </c>
      <c r="G62" s="51" t="s">
        <v>29</v>
      </c>
    </row>
    <row r="63" spans="1:7" ht="12.75" customHeight="1" x14ac:dyDescent="0.25">
      <c r="A63" s="142"/>
      <c r="B63" s="27"/>
      <c r="C63" s="64"/>
      <c r="D63" s="62"/>
      <c r="E63" s="28"/>
      <c r="F63" s="74"/>
      <c r="G63" s="62"/>
    </row>
    <row r="64" spans="1:7" ht="13.5" customHeight="1" x14ac:dyDescent="0.25">
      <c r="A64" s="140"/>
      <c r="B64" s="75" t="s">
        <v>80</v>
      </c>
      <c r="C64" s="76"/>
      <c r="D64" s="76"/>
      <c r="E64" s="76"/>
      <c r="F64" s="77"/>
      <c r="G64" s="78"/>
    </row>
    <row r="65" spans="1:7" ht="12" customHeight="1" x14ac:dyDescent="0.25">
      <c r="A65" s="141"/>
      <c r="B65" s="79"/>
      <c r="C65" s="79"/>
      <c r="D65" s="79"/>
      <c r="E65" s="79"/>
      <c r="F65" s="80"/>
      <c r="G65" s="80"/>
    </row>
    <row r="66" spans="1:7" ht="12" customHeight="1" x14ac:dyDescent="0.25">
      <c r="A66" s="136"/>
      <c r="B66" s="81" t="s">
        <v>81</v>
      </c>
      <c r="C66" s="82"/>
      <c r="D66" s="82"/>
      <c r="E66" s="82"/>
      <c r="F66" s="82"/>
      <c r="G66" s="83">
        <f>G27+G42+G59+G64</f>
        <v>1938290</v>
      </c>
    </row>
    <row r="67" spans="1:7" ht="12" customHeight="1" x14ac:dyDescent="0.25">
      <c r="A67" s="136"/>
      <c r="B67" s="84" t="s">
        <v>82</v>
      </c>
      <c r="C67" s="85"/>
      <c r="D67" s="85"/>
      <c r="E67" s="85"/>
      <c r="F67" s="85"/>
      <c r="G67" s="86">
        <f>G66*0.05</f>
        <v>96914.5</v>
      </c>
    </row>
    <row r="68" spans="1:7" ht="12" customHeight="1" x14ac:dyDescent="0.25">
      <c r="A68" s="136"/>
      <c r="B68" s="87" t="s">
        <v>83</v>
      </c>
      <c r="C68" s="88"/>
      <c r="D68" s="88"/>
      <c r="E68" s="88"/>
      <c r="F68" s="88"/>
      <c r="G68" s="89">
        <f>G67+G66</f>
        <v>2035204.5</v>
      </c>
    </row>
    <row r="69" spans="1:7" ht="12" customHeight="1" x14ac:dyDescent="0.25">
      <c r="A69" s="136"/>
      <c r="B69" s="84" t="s">
        <v>84</v>
      </c>
      <c r="C69" s="85"/>
      <c r="D69" s="85"/>
      <c r="E69" s="85"/>
      <c r="F69" s="85"/>
      <c r="G69" s="86">
        <f>G12</f>
        <v>9000000</v>
      </c>
    </row>
    <row r="70" spans="1:7" ht="12" customHeight="1" x14ac:dyDescent="0.25">
      <c r="A70" s="136"/>
      <c r="B70" s="90" t="s">
        <v>85</v>
      </c>
      <c r="C70" s="91"/>
      <c r="D70" s="91"/>
      <c r="E70" s="91"/>
      <c r="F70" s="91"/>
      <c r="G70" s="92">
        <f>G69-G68</f>
        <v>6964795.5</v>
      </c>
    </row>
    <row r="71" spans="1:7" ht="12" customHeight="1" x14ac:dyDescent="0.25">
      <c r="A71" s="136"/>
      <c r="B71" s="93" t="s">
        <v>86</v>
      </c>
      <c r="C71" s="94"/>
      <c r="D71" s="94"/>
      <c r="E71" s="94"/>
      <c r="F71" s="94"/>
      <c r="G71" s="95"/>
    </row>
    <row r="72" spans="1:7" ht="12.75" customHeight="1" thickBot="1" x14ac:dyDescent="0.3">
      <c r="A72" s="136"/>
      <c r="B72" s="96"/>
      <c r="C72" s="94"/>
      <c r="D72" s="94"/>
      <c r="E72" s="94"/>
      <c r="F72" s="94"/>
      <c r="G72" s="95"/>
    </row>
    <row r="73" spans="1:7" ht="12" customHeight="1" x14ac:dyDescent="0.25">
      <c r="A73" s="136"/>
      <c r="B73" s="97" t="s">
        <v>87</v>
      </c>
      <c r="C73" s="98"/>
      <c r="D73" s="98"/>
      <c r="E73" s="98"/>
      <c r="F73" s="99"/>
      <c r="G73" s="95"/>
    </row>
    <row r="74" spans="1:7" ht="12" customHeight="1" x14ac:dyDescent="0.25">
      <c r="A74" s="136"/>
      <c r="B74" s="100" t="s">
        <v>88</v>
      </c>
      <c r="C74" s="101"/>
      <c r="D74" s="101"/>
      <c r="E74" s="101"/>
      <c r="F74" s="102"/>
      <c r="G74" s="95"/>
    </row>
    <row r="75" spans="1:7" ht="12" customHeight="1" x14ac:dyDescent="0.25">
      <c r="A75" s="136"/>
      <c r="B75" s="100" t="s">
        <v>89</v>
      </c>
      <c r="C75" s="101"/>
      <c r="D75" s="101"/>
      <c r="E75" s="101"/>
      <c r="F75" s="102"/>
      <c r="G75" s="95"/>
    </row>
    <row r="76" spans="1:7" ht="12" customHeight="1" x14ac:dyDescent="0.25">
      <c r="A76" s="136"/>
      <c r="B76" s="100" t="s">
        <v>90</v>
      </c>
      <c r="C76" s="101"/>
      <c r="D76" s="101"/>
      <c r="E76" s="101"/>
      <c r="F76" s="102"/>
      <c r="G76" s="95"/>
    </row>
    <row r="77" spans="1:7" ht="12" customHeight="1" x14ac:dyDescent="0.25">
      <c r="A77" s="136"/>
      <c r="B77" s="100" t="s">
        <v>91</v>
      </c>
      <c r="C77" s="101"/>
      <c r="D77" s="101"/>
      <c r="E77" s="101"/>
      <c r="F77" s="102"/>
      <c r="G77" s="95"/>
    </row>
    <row r="78" spans="1:7" ht="12" customHeight="1" x14ac:dyDescent="0.25">
      <c r="A78" s="136"/>
      <c r="B78" s="100" t="s">
        <v>92</v>
      </c>
      <c r="C78" s="101"/>
      <c r="D78" s="101"/>
      <c r="E78" s="101"/>
      <c r="F78" s="102"/>
      <c r="G78" s="95"/>
    </row>
    <row r="79" spans="1:7" ht="12.75" customHeight="1" thickBot="1" x14ac:dyDescent="0.3">
      <c r="A79" s="136"/>
      <c r="B79" s="103" t="s">
        <v>93</v>
      </c>
      <c r="C79" s="104"/>
      <c r="D79" s="104"/>
      <c r="E79" s="104"/>
      <c r="F79" s="105"/>
      <c r="G79" s="95"/>
    </row>
    <row r="80" spans="1:7" ht="12.75" customHeight="1" x14ac:dyDescent="0.25">
      <c r="A80" s="136"/>
      <c r="B80" s="106"/>
      <c r="C80" s="101"/>
      <c r="D80" s="101"/>
      <c r="E80" s="101"/>
      <c r="F80" s="101"/>
      <c r="G80" s="95"/>
    </row>
    <row r="81" spans="1:7" ht="15" customHeight="1" thickBot="1" x14ac:dyDescent="0.3">
      <c r="A81" s="136"/>
      <c r="B81" s="158" t="s">
        <v>94</v>
      </c>
      <c r="C81" s="159"/>
      <c r="D81" s="107"/>
      <c r="E81" s="108"/>
      <c r="F81" s="108"/>
      <c r="G81" s="95"/>
    </row>
    <row r="82" spans="1:7" ht="12" customHeight="1" x14ac:dyDescent="0.25">
      <c r="A82" s="136"/>
      <c r="B82" s="145" t="s">
        <v>79</v>
      </c>
      <c r="C82" s="146" t="s">
        <v>95</v>
      </c>
      <c r="D82" s="147" t="s">
        <v>96</v>
      </c>
      <c r="E82" s="108"/>
      <c r="F82" s="108"/>
      <c r="G82" s="95"/>
    </row>
    <row r="83" spans="1:7" ht="12" customHeight="1" x14ac:dyDescent="0.25">
      <c r="A83" s="136"/>
      <c r="B83" s="151" t="s">
        <v>97</v>
      </c>
      <c r="C83" s="152">
        <f>+G27</f>
        <v>477250</v>
      </c>
      <c r="D83" s="153">
        <f>+C83/$C$89</f>
        <v>0.23449731955683079</v>
      </c>
      <c r="E83" s="108"/>
      <c r="F83" s="108"/>
      <c r="G83" s="95"/>
    </row>
    <row r="84" spans="1:7" ht="12" customHeight="1" x14ac:dyDescent="0.25">
      <c r="A84" s="136"/>
      <c r="B84" s="154" t="s">
        <v>106</v>
      </c>
      <c r="C84" s="154">
        <f>+G32</f>
        <v>0</v>
      </c>
      <c r="D84" s="153">
        <f t="shared" ref="D84:D88" si="3">+C84/$C$89</f>
        <v>0</v>
      </c>
      <c r="E84" s="108"/>
      <c r="F84" s="108"/>
      <c r="G84" s="95"/>
    </row>
    <row r="85" spans="1:7" ht="12" customHeight="1" x14ac:dyDescent="0.25">
      <c r="A85" s="136"/>
      <c r="B85" s="151" t="s">
        <v>98</v>
      </c>
      <c r="C85" s="152">
        <f>+G42</f>
        <v>147540</v>
      </c>
      <c r="D85" s="153">
        <f t="shared" si="3"/>
        <v>7.2493943483320722E-2</v>
      </c>
      <c r="E85" s="108"/>
      <c r="F85" s="108"/>
      <c r="G85" s="95"/>
    </row>
    <row r="86" spans="1:7" ht="12" customHeight="1" x14ac:dyDescent="0.25">
      <c r="A86" s="136"/>
      <c r="B86" s="151" t="s">
        <v>55</v>
      </c>
      <c r="C86" s="152">
        <f>+G59</f>
        <v>1313500</v>
      </c>
      <c r="D86" s="153">
        <f t="shared" si="3"/>
        <v>0.64538968934080088</v>
      </c>
      <c r="E86" s="108"/>
      <c r="F86" s="108"/>
      <c r="G86" s="95"/>
    </row>
    <row r="87" spans="1:7" ht="12" customHeight="1" x14ac:dyDescent="0.25">
      <c r="A87" s="136"/>
      <c r="B87" s="151" t="s">
        <v>105</v>
      </c>
      <c r="C87" s="155">
        <v>0</v>
      </c>
      <c r="D87" s="153">
        <f t="shared" si="3"/>
        <v>0</v>
      </c>
      <c r="E87" s="109"/>
      <c r="F87" s="109"/>
      <c r="G87" s="95"/>
    </row>
    <row r="88" spans="1:7" ht="12" customHeight="1" x14ac:dyDescent="0.25">
      <c r="A88" s="136"/>
      <c r="B88" s="151" t="s">
        <v>99</v>
      </c>
      <c r="C88" s="155">
        <f>+G67</f>
        <v>96914.5</v>
      </c>
      <c r="D88" s="153">
        <f t="shared" si="3"/>
        <v>4.7619047619047616E-2</v>
      </c>
      <c r="E88" s="109"/>
      <c r="F88" s="109"/>
      <c r="G88" s="95"/>
    </row>
    <row r="89" spans="1:7" ht="12.75" customHeight="1" thickBot="1" x14ac:dyDescent="0.3">
      <c r="A89" s="136"/>
      <c r="B89" s="148" t="s">
        <v>100</v>
      </c>
      <c r="C89" s="149">
        <f>SUM(C83:C88)</f>
        <v>2035204.5</v>
      </c>
      <c r="D89" s="150">
        <f>SUM(D83:D88)</f>
        <v>1</v>
      </c>
      <c r="E89" s="109"/>
      <c r="F89" s="109"/>
      <c r="G89" s="95"/>
    </row>
    <row r="90" spans="1:7" ht="12" customHeight="1" x14ac:dyDescent="0.25">
      <c r="A90" s="136"/>
      <c r="B90" s="96"/>
      <c r="C90" s="94"/>
      <c r="D90" s="94"/>
      <c r="E90" s="94"/>
      <c r="F90" s="94"/>
      <c r="G90" s="95"/>
    </row>
    <row r="91" spans="1:7" ht="12.75" customHeight="1" x14ac:dyDescent="0.25">
      <c r="A91" s="136"/>
      <c r="B91" s="112"/>
      <c r="C91" s="94"/>
      <c r="D91" s="94"/>
      <c r="E91" s="94"/>
      <c r="F91" s="94"/>
      <c r="G91" s="95"/>
    </row>
    <row r="92" spans="1:7" ht="12" customHeight="1" thickBot="1" x14ac:dyDescent="0.3">
      <c r="A92" s="143"/>
      <c r="B92" s="113"/>
      <c r="C92" s="114" t="s">
        <v>101</v>
      </c>
      <c r="D92" s="115"/>
      <c r="E92" s="116"/>
      <c r="F92" s="117"/>
      <c r="G92" s="95"/>
    </row>
    <row r="93" spans="1:7" ht="12" customHeight="1" x14ac:dyDescent="0.25">
      <c r="A93" s="136"/>
      <c r="B93" s="118" t="s">
        <v>102</v>
      </c>
      <c r="C93" s="119">
        <v>250</v>
      </c>
      <c r="D93" s="119">
        <v>300</v>
      </c>
      <c r="E93" s="120">
        <v>350</v>
      </c>
      <c r="F93" s="121"/>
      <c r="G93" s="122"/>
    </row>
    <row r="94" spans="1:7" ht="12.75" customHeight="1" thickBot="1" x14ac:dyDescent="0.3">
      <c r="A94" s="136"/>
      <c r="B94" s="110" t="s">
        <v>103</v>
      </c>
      <c r="C94" s="111">
        <f>(G68/C93)</f>
        <v>8140.8180000000002</v>
      </c>
      <c r="D94" s="111">
        <f>(G68/D93)</f>
        <v>6784.0150000000003</v>
      </c>
      <c r="E94" s="123">
        <f>(G68/E93)</f>
        <v>5814.87</v>
      </c>
      <c r="F94" s="121"/>
      <c r="G94" s="122"/>
    </row>
    <row r="95" spans="1:7" ht="15.6" customHeight="1" x14ac:dyDescent="0.25">
      <c r="A95" s="136"/>
      <c r="B95" s="124" t="s">
        <v>104</v>
      </c>
      <c r="C95" s="101"/>
      <c r="D95" s="101"/>
      <c r="E95" s="101"/>
      <c r="F95" s="101"/>
      <c r="G95" s="101"/>
    </row>
  </sheetData>
  <mergeCells count="8">
    <mergeCell ref="B17:G17"/>
    <mergeCell ref="B81:C81"/>
    <mergeCell ref="E9:F9"/>
    <mergeCell ref="E10:F10"/>
    <mergeCell ref="E11:F11"/>
    <mergeCell ref="E13:F13"/>
    <mergeCell ref="E14:F14"/>
    <mergeCell ref="E15:F1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2021-04-06T21:25:26Z</dcterms:modified>
</cp:coreProperties>
</file>