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PADRE LAS CASAS\"/>
    </mc:Choice>
  </mc:AlternateContent>
  <bookViews>
    <workbookView xWindow="0" yWindow="0" windowWidth="20490" windowHeight="7155"/>
  </bookViews>
  <sheets>
    <sheet name="acelga" sheetId="1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0" l="1"/>
  <c r="G23" i="10" l="1"/>
  <c r="G22" i="10"/>
  <c r="G24" i="10"/>
  <c r="G25" i="10"/>
  <c r="G26" i="10"/>
  <c r="G58" i="10"/>
  <c r="G59" i="10"/>
  <c r="C82" i="10" s="1"/>
  <c r="G53" i="10"/>
  <c r="G52" i="10"/>
  <c r="G50" i="10"/>
  <c r="G49" i="10"/>
  <c r="G48" i="10"/>
  <c r="G47" i="10"/>
  <c r="G46" i="10"/>
  <c r="G54" i="10"/>
  <c r="C81" i="10" s="1"/>
  <c r="G38" i="10"/>
  <c r="G37" i="10"/>
  <c r="G36" i="10"/>
  <c r="C79" i="10"/>
  <c r="G21" i="10"/>
  <c r="G12" i="10"/>
  <c r="G64" i="10"/>
  <c r="G39" i="10" l="1"/>
  <c r="C80" i="10" s="1"/>
  <c r="G27" i="10"/>
  <c r="C78" i="10" s="1"/>
  <c r="G61" i="10" l="1"/>
  <c r="G62" i="10" s="1"/>
  <c r="C83" i="10" s="1"/>
  <c r="G63" i="10" l="1"/>
  <c r="D89" i="10" s="1"/>
  <c r="C84" i="10"/>
  <c r="C89" i="10" l="1"/>
  <c r="E89" i="10"/>
  <c r="G65" i="10"/>
  <c r="D81" i="10"/>
  <c r="D80" i="10"/>
  <c r="D79" i="10"/>
  <c r="D82" i="10"/>
  <c r="D78" i="10"/>
  <c r="D83" i="10"/>
  <c r="D84" i="10" l="1"/>
</calcChain>
</file>

<file path=xl/sharedStrings.xml><?xml version="1.0" encoding="utf-8"?>
<sst xmlns="http://schemas.openxmlformats.org/spreadsheetml/2006/main" count="150" uniqueCount="102">
  <si>
    <t>RUBRO O CULTIVO</t>
  </si>
  <si>
    <t>ACELGA</t>
  </si>
  <si>
    <t>RENDIMIENTO (atados/há.)</t>
  </si>
  <si>
    <t>VARIEDAD</t>
  </si>
  <si>
    <t>PENCA BLANCA</t>
  </si>
  <si>
    <t>FECHA ESTIMADA  PRECIO VENTA</t>
  </si>
  <si>
    <t>Abril-Junio</t>
  </si>
  <si>
    <t>NIVEL TECNOLÓGICO</t>
  </si>
  <si>
    <t>MEDIO</t>
  </si>
  <si>
    <t>PRECIO ESPERADO ($/atado)</t>
  </si>
  <si>
    <t>REGIÓN</t>
  </si>
  <si>
    <t>ARAUCANIA</t>
  </si>
  <si>
    <t>INGRESO ESPERADO, con IVA ($)</t>
  </si>
  <si>
    <t>AGENCIA DE ÁREA</t>
  </si>
  <si>
    <t xml:space="preserve">PADRE LAS CASAS </t>
  </si>
  <si>
    <t>DESTINO PRODUCCION</t>
  </si>
  <si>
    <t>Mercado Local</t>
  </si>
  <si>
    <t>COMUNA/LOCALIDAD</t>
  </si>
  <si>
    <t>FECHA DE COSECHA</t>
  </si>
  <si>
    <t>Abril-junio</t>
  </si>
  <si>
    <t>FECHA PRECIO INSUMOS</t>
  </si>
  <si>
    <t>CONTINGENCIA</t>
  </si>
  <si>
    <t>Helada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</si>
  <si>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</si>
  <si>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</si>
  <si>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</si>
  <si>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</si>
  <si>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</si>
  <si>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</si>
  <si>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</si>
  <si>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</si>
  <si>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</si>
  <si>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</si>
  <si>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Febrero-Mayo</t>
  </si>
  <si>
    <t>Aplicación de Fertilizantes</t>
  </si>
  <si>
    <t>Febrero-Abril</t>
  </si>
  <si>
    <t>Aplicación de agroquimicos</t>
  </si>
  <si>
    <t>Enero-Abril</t>
  </si>
  <si>
    <t>Siembra</t>
  </si>
  <si>
    <t>Febrero-Marzo</t>
  </si>
  <si>
    <t>Limpia manual</t>
  </si>
  <si>
    <t>Marzo-Abril</t>
  </si>
  <si>
    <t>Cosecha</t>
  </si>
  <si>
    <t>Subtotal Jornadas Hombre</t>
  </si>
  <si>
    <t>JORNADAS ANIMAL</t>
  </si>
  <si>
    <t>Subtotal Jornadas Animal</t>
  </si>
  <si>
    <t>MAQUINARIA</t>
  </si>
  <si>
    <t>Rastrajes</t>
  </si>
  <si>
    <t>JM</t>
  </si>
  <si>
    <t>Enero-Febrero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</si>
  <si>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</si>
  <si>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</si>
  <si>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</si>
  <si>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</si>
  <si>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</si>
  <si>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</si>
  <si>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</si>
  <si>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</si>
  <si>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</si>
  <si>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</si>
  <si>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Cal</t>
  </si>
  <si>
    <t>Can 27</t>
  </si>
  <si>
    <t>Mezcla 11-30-11</t>
  </si>
  <si>
    <t>Foliar Aminoterra</t>
  </si>
  <si>
    <t>Lt.</t>
  </si>
  <si>
    <t>Vitaterra (guano tamizado certificado)</t>
  </si>
  <si>
    <t>CONTROL DE PLAGAS Y ENFERMEDADES</t>
  </si>
  <si>
    <t>Karate Zeon</t>
  </si>
  <si>
    <t>Polyben 50 WP</t>
  </si>
  <si>
    <t>Subtotal Insumos</t>
  </si>
  <si>
    <t>OTROS</t>
  </si>
  <si>
    <t>Item</t>
  </si>
  <si>
    <t>Traslados Internos</t>
  </si>
  <si>
    <t xml:space="preserve">Unidad 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</si>
  <si>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</si>
  <si>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</si>
  <si>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</si>
  <si>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</si>
  <si>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</si>
  <si>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</si>
  <si>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</si>
  <si>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</si>
  <si>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</si>
  <si>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</si>
  <si>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</si>
  <si>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</si>
  <si>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</si>
  <si>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</si>
  <si>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</si>
  <si>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</si>
  <si>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</si>
  <si>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</si>
  <si>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</si>
  <si>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</si>
  <si>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</si>
  <si>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</si>
  <si>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</si>
  <si>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</si>
  <si>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($/atado)</t>
  </si>
  <si>
    <t>Rendimiento (atados/há)</t>
  </si>
  <si>
    <t>Costo unitario ($/atados)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</si>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</sst>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theme="1"/>
      <name val="Arial Narrow"/>
      <family val="2"/>
    </font>
    <font>
      <b/>
      <sz val="8"/>
      <color indexed="9"/>
      <name val="Arial Narrow"/>
      <family val="2"/>
    </font>
    <font>
      <b/>
      <sz val="7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9"/>
      </patternFill>
    </fill>
    <fill>
      <patternFill patternType="solid">
        <fgColor indexed="12"/>
      </patternFill>
    </fill>
    <fill>
      <patternFill patternType="solid">
        <fgColor indexed="15"/>
      </patternFill>
    </fill>
    <fill>
      <patternFill patternType="solid">
        <fgColor indexed="1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auto="1"/>
      </patternFill>
    </fill>
  </fills>
  <borders count="6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8" fillId="0" borderId="0" applyNumberFormat="0" applyFill="0" applyBorder="0" applyProtection="0"/>
  </cellStyleXfs>
  <cellXfs count="166">
    <xf numFmtId="0" fontId="0" fillId="0" borderId="0" xfId="0"/>
    <xf numFmtId="0" fontId="0" fillId="0" borderId="0" xfId="0" applyNumberFormat="1"/>
    <xf numFmtId="0" fontId="0" fillId="6" borderId="2" xfId="0" applyFill="1" applyBorder="1"/>
    <xf numFmtId="0" fontId="0" fillId="6" borderId="4" xfId="0" applyFill="1" applyBorder="1"/>
    <xf numFmtId="0" fontId="0" fillId="6" borderId="5" xfId="0" applyFill="1" applyBorder="1"/>
    <xf numFmtId="49" fontId="4" fillId="6" borderId="7" xfId="0" applyNumberFormat="1" applyFont="1" applyFill="1" applyBorder="1" applyAlignment="1">
      <alignment horizontal="right"/>
    </xf>
    <xf numFmtId="49" fontId="4" fillId="6" borderId="7" xfId="0" applyNumberFormat="1" applyFont="1" applyFill="1" applyBorder="1" applyAlignment="1">
      <alignment horizontal="right" wrapText="1"/>
    </xf>
    <xf numFmtId="3" fontId="4" fillId="6" borderId="7" xfId="0" applyNumberFormat="1" applyFont="1" applyFill="1" applyBorder="1" applyAlignment="1">
      <alignment horizontal="right" wrapText="1"/>
    </xf>
    <xf numFmtId="14" fontId="2" fillId="6" borderId="8" xfId="0" applyNumberFormat="1" applyFont="1" applyFill="1" applyBorder="1"/>
    <xf numFmtId="0" fontId="2" fillId="6" borderId="4" xfId="0" applyFont="1" applyFill="1" applyBorder="1"/>
    <xf numFmtId="0" fontId="2" fillId="6" borderId="8" xfId="0" applyFont="1" applyFill="1" applyBorder="1"/>
    <xf numFmtId="0" fontId="2" fillId="6" borderId="8" xfId="0" applyFont="1" applyFill="1" applyBorder="1" applyAlignment="1">
      <alignment horizontal="justify" wrapText="1"/>
    </xf>
    <xf numFmtId="0" fontId="0" fillId="6" borderId="9" xfId="0" applyFill="1" applyBorder="1"/>
    <xf numFmtId="0" fontId="2" fillId="6" borderId="10" xfId="0" applyFont="1" applyFill="1" applyBorder="1"/>
    <xf numFmtId="0" fontId="2" fillId="6" borderId="11" xfId="0" applyFont="1" applyFill="1" applyBorder="1" applyAlignment="1">
      <alignment horizontal="left"/>
    </xf>
    <xf numFmtId="0" fontId="2" fillId="6" borderId="11" xfId="0" applyFont="1" applyFill="1" applyBorder="1"/>
    <xf numFmtId="49" fontId="1" fillId="5" borderId="12" xfId="0" applyNumberFormat="1" applyFont="1" applyFill="1" applyBorder="1" applyAlignment="1">
      <alignment vertical="center"/>
    </xf>
    <xf numFmtId="0" fontId="2" fillId="6" borderId="1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/>
    </xf>
    <xf numFmtId="3" fontId="2" fillId="6" borderId="11" xfId="0" applyNumberFormat="1" applyFont="1" applyFill="1" applyBorder="1"/>
    <xf numFmtId="49" fontId="1" fillId="5" borderId="1" xfId="0" applyNumberFormat="1" applyFont="1" applyFill="1" applyBorder="1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vertical="center"/>
    </xf>
    <xf numFmtId="0" fontId="2" fillId="6" borderId="15" xfId="0" applyFont="1" applyFill="1" applyBorder="1"/>
    <xf numFmtId="0" fontId="2" fillId="6" borderId="16" xfId="0" applyFont="1" applyFill="1" applyBorder="1"/>
    <xf numFmtId="3" fontId="2" fillId="6" borderId="16" xfId="0" applyNumberFormat="1" applyFont="1" applyFill="1" applyBorder="1"/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49" fontId="7" fillId="6" borderId="7" xfId="0" applyNumberFormat="1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49" fontId="4" fillId="6" borderId="7" xfId="0" applyNumberFormat="1" applyFont="1" applyFill="1" applyBorder="1" applyAlignment="1">
      <alignment horizontal="center"/>
    </xf>
    <xf numFmtId="3" fontId="4" fillId="6" borderId="7" xfId="0" applyNumberFormat="1" applyFont="1" applyFill="1" applyBorder="1"/>
    <xf numFmtId="49" fontId="7" fillId="6" borderId="7" xfId="0" applyNumberFormat="1" applyFont="1" applyFill="1" applyBorder="1"/>
    <xf numFmtId="0" fontId="4" fillId="6" borderId="7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2" fillId="6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0" fillId="6" borderId="18" xfId="0" applyFill="1" applyBorder="1"/>
    <xf numFmtId="0" fontId="14" fillId="4" borderId="0" xfId="0" applyFont="1" applyFill="1" applyBorder="1"/>
    <xf numFmtId="49" fontId="12" fillId="2" borderId="19" xfId="0" applyNumberFormat="1" applyFont="1" applyFill="1" applyBorder="1" applyAlignment="1">
      <alignment vertical="center"/>
    </xf>
    <xf numFmtId="3" fontId="12" fillId="6" borderId="7" xfId="0" applyNumberFormat="1" applyFont="1" applyFill="1" applyBorder="1" applyAlignment="1">
      <alignment vertical="center"/>
    </xf>
    <xf numFmtId="165" fontId="12" fillId="6" borderId="7" xfId="0" applyNumberFormat="1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164" fontId="1" fillId="6" borderId="0" xfId="0" applyNumberFormat="1" applyFont="1" applyFill="1" applyBorder="1" applyAlignment="1">
      <alignment vertical="center"/>
    </xf>
    <xf numFmtId="164" fontId="16" fillId="6" borderId="0" xfId="0" applyNumberFormat="1" applyFont="1" applyFill="1" applyBorder="1" applyAlignment="1">
      <alignment vertical="center"/>
    </xf>
    <xf numFmtId="0" fontId="14" fillId="6" borderId="0" xfId="0" applyFont="1" applyFill="1" applyBorder="1"/>
    <xf numFmtId="0" fontId="0" fillId="6" borderId="21" xfId="0" applyFill="1" applyBorder="1"/>
    <xf numFmtId="49" fontId="0" fillId="6" borderId="0" xfId="0" applyNumberForma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" fillId="6" borderId="22" xfId="0" applyFont="1" applyFill="1" applyBorder="1"/>
    <xf numFmtId="3" fontId="2" fillId="6" borderId="22" xfId="0" applyNumberFormat="1" applyFont="1" applyFill="1" applyBorder="1"/>
    <xf numFmtId="0" fontId="0" fillId="6" borderId="0" xfId="0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49" fontId="14" fillId="2" borderId="31" xfId="0" applyNumberFormat="1" applyFont="1" applyFill="1" applyBorder="1"/>
    <xf numFmtId="49" fontId="12" fillId="6" borderId="32" xfId="0" applyNumberFormat="1" applyFont="1" applyFill="1" applyBorder="1" applyAlignment="1">
      <alignment vertical="center"/>
    </xf>
    <xf numFmtId="9" fontId="14" fillId="6" borderId="33" xfId="0" applyNumberFormat="1" applyFont="1" applyFill="1" applyBorder="1"/>
    <xf numFmtId="49" fontId="12" fillId="2" borderId="34" xfId="0" applyNumberFormat="1" applyFont="1" applyFill="1" applyBorder="1" applyAlignment="1">
      <alignment vertical="center"/>
    </xf>
    <xf numFmtId="165" fontId="12" fillId="2" borderId="35" xfId="0" applyNumberFormat="1" applyFont="1" applyFill="1" applyBorder="1" applyAlignment="1">
      <alignment vertical="center"/>
    </xf>
    <xf numFmtId="9" fontId="12" fillId="2" borderId="36" xfId="0" applyNumberFormat="1" applyFont="1" applyFill="1" applyBorder="1" applyAlignment="1">
      <alignment vertical="center"/>
    </xf>
    <xf numFmtId="0" fontId="14" fillId="8" borderId="37" xfId="0" applyFont="1" applyFill="1" applyBorder="1"/>
    <xf numFmtId="0" fontId="14" fillId="6" borderId="0" xfId="0" applyFont="1" applyFill="1" applyBorder="1" applyAlignment="1">
      <alignment vertical="center"/>
    </xf>
    <xf numFmtId="49" fontId="14" fillId="6" borderId="0" xfId="0" applyNumberFormat="1" applyFont="1" applyFill="1" applyBorder="1" applyAlignment="1">
      <alignment vertical="center"/>
    </xf>
    <xf numFmtId="49" fontId="12" fillId="6" borderId="38" xfId="0" applyNumberFormat="1" applyFont="1" applyFill="1" applyBorder="1" applyAlignment="1">
      <alignment vertical="center"/>
    </xf>
    <xf numFmtId="0" fontId="14" fillId="6" borderId="39" xfId="0" applyFont="1" applyFill="1" applyBorder="1"/>
    <xf numFmtId="0" fontId="14" fillId="6" borderId="40" xfId="0" applyFont="1" applyFill="1" applyBorder="1"/>
    <xf numFmtId="49" fontId="14" fillId="6" borderId="41" xfId="0" applyNumberFormat="1" applyFont="1" applyFill="1" applyBorder="1" applyAlignment="1">
      <alignment vertical="center"/>
    </xf>
    <xf numFmtId="0" fontId="14" fillId="6" borderId="42" xfId="0" applyFont="1" applyFill="1" applyBorder="1"/>
    <xf numFmtId="49" fontId="14" fillId="6" borderId="43" xfId="0" applyNumberFormat="1" applyFont="1" applyFill="1" applyBorder="1" applyAlignment="1">
      <alignment vertical="center"/>
    </xf>
    <xf numFmtId="0" fontId="14" fillId="6" borderId="44" xfId="0" applyFont="1" applyFill="1" applyBorder="1"/>
    <xf numFmtId="0" fontId="14" fillId="6" borderId="45" xfId="0" applyFont="1" applyFill="1" applyBorder="1"/>
    <xf numFmtId="0" fontId="12" fillId="4" borderId="0" xfId="0" applyFont="1" applyFill="1" applyBorder="1" applyAlignment="1">
      <alignment vertical="center"/>
    </xf>
    <xf numFmtId="49" fontId="12" fillId="2" borderId="47" xfId="0" applyNumberFormat="1" applyFont="1" applyFill="1" applyBorder="1" applyAlignment="1">
      <alignment vertical="center"/>
    </xf>
    <xf numFmtId="0" fontId="0" fillId="0" borderId="0" xfId="0" applyNumberFormat="1" applyBorder="1"/>
    <xf numFmtId="3" fontId="19" fillId="0" borderId="50" xfId="0" applyNumberFormat="1" applyFont="1" applyBorder="1" applyAlignment="1">
      <alignment horizontal="left"/>
    </xf>
    <xf numFmtId="49" fontId="4" fillId="6" borderId="51" xfId="0" applyNumberFormat="1" applyFont="1" applyFill="1" applyBorder="1" applyAlignment="1">
      <alignment horizontal="center" wrapText="1"/>
    </xf>
    <xf numFmtId="49" fontId="6" fillId="3" borderId="52" xfId="0" applyNumberFormat="1" applyFont="1" applyFill="1" applyBorder="1" applyAlignment="1">
      <alignment vertical="center"/>
    </xf>
    <xf numFmtId="0" fontId="4" fillId="6" borderId="53" xfId="0" applyFont="1" applyFill="1" applyBorder="1" applyAlignment="1">
      <alignment horizontal="center"/>
    </xf>
    <xf numFmtId="49" fontId="4" fillId="6" borderId="53" xfId="0" applyNumberFormat="1" applyFont="1" applyFill="1" applyBorder="1"/>
    <xf numFmtId="3" fontId="4" fillId="0" borderId="0" xfId="0" applyNumberFormat="1" applyFont="1"/>
    <xf numFmtId="49" fontId="1" fillId="3" borderId="54" xfId="0" applyNumberFormat="1" applyFont="1" applyFill="1" applyBorder="1" applyAlignment="1">
      <alignment horizontal="center" vertical="center"/>
    </xf>
    <xf numFmtId="49" fontId="1" fillId="3" borderId="54" xfId="0" applyNumberFormat="1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vertical="center"/>
    </xf>
    <xf numFmtId="0" fontId="4" fillId="6" borderId="50" xfId="0" applyFont="1" applyFill="1" applyBorder="1" applyAlignment="1">
      <alignment horizontal="center" vertical="center"/>
    </xf>
    <xf numFmtId="3" fontId="4" fillId="6" borderId="50" xfId="0" applyNumberFormat="1" applyFont="1" applyFill="1" applyBorder="1" applyAlignment="1">
      <alignment vertical="center"/>
    </xf>
    <xf numFmtId="0" fontId="2" fillId="6" borderId="55" xfId="0" applyFont="1" applyFill="1" applyBorder="1"/>
    <xf numFmtId="0" fontId="2" fillId="6" borderId="56" xfId="0" applyFont="1" applyFill="1" applyBorder="1"/>
    <xf numFmtId="3" fontId="2" fillId="6" borderId="56" xfId="0" applyNumberFormat="1" applyFont="1" applyFill="1" applyBorder="1"/>
    <xf numFmtId="49" fontId="3" fillId="3" borderId="50" xfId="0" applyNumberFormat="1" applyFont="1" applyFill="1" applyBorder="1" applyAlignment="1">
      <alignment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vertical="center"/>
    </xf>
    <xf numFmtId="3" fontId="3" fillId="3" borderId="50" xfId="0" applyNumberFormat="1" applyFont="1" applyFill="1" applyBorder="1" applyAlignment="1">
      <alignment vertical="center"/>
    </xf>
    <xf numFmtId="49" fontId="4" fillId="6" borderId="7" xfId="0" applyNumberFormat="1" applyFont="1" applyFill="1" applyBorder="1" applyAlignment="1">
      <alignment wrapText="1"/>
    </xf>
    <xf numFmtId="49" fontId="4" fillId="6" borderId="7" xfId="0" applyNumberFormat="1" applyFont="1" applyFill="1" applyBorder="1"/>
    <xf numFmtId="0" fontId="4" fillId="6" borderId="7" xfId="0" applyFont="1" applyFill="1" applyBorder="1"/>
    <xf numFmtId="0" fontId="4" fillId="6" borderId="53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 vertical="center"/>
    </xf>
    <xf numFmtId="3" fontId="6" fillId="3" borderId="7" xfId="0" applyNumberFormat="1" applyFont="1" applyFill="1" applyBorder="1" applyAlignment="1">
      <alignment horizontal="right" vertical="center"/>
    </xf>
    <xf numFmtId="0" fontId="7" fillId="6" borderId="53" xfId="0" applyNumberFormat="1" applyFont="1" applyFill="1" applyBorder="1" applyAlignment="1">
      <alignment horizontal="justify" vertical="top" wrapText="1"/>
    </xf>
    <xf numFmtId="3" fontId="6" fillId="3" borderId="17" xfId="0" applyNumberFormat="1" applyFont="1" applyFill="1" applyBorder="1" applyAlignment="1">
      <alignment vertical="center"/>
    </xf>
    <xf numFmtId="164" fontId="20" fillId="5" borderId="29" xfId="0" applyNumberFormat="1" applyFont="1" applyFill="1" applyBorder="1" applyAlignment="1">
      <alignment vertical="center"/>
    </xf>
    <xf numFmtId="49" fontId="20" fillId="5" borderId="23" xfId="0" applyNumberFormat="1" applyFont="1" applyFill="1" applyBorder="1" applyAlignment="1">
      <alignment vertical="center"/>
    </xf>
    <xf numFmtId="0" fontId="20" fillId="5" borderId="24" xfId="0" applyFont="1" applyFill="1" applyBorder="1" applyAlignment="1">
      <alignment vertical="center"/>
    </xf>
    <xf numFmtId="164" fontId="20" fillId="5" borderId="25" xfId="0" applyNumberFormat="1" applyFont="1" applyFill="1" applyBorder="1" applyAlignment="1">
      <alignment vertical="center"/>
    </xf>
    <xf numFmtId="49" fontId="20" fillId="3" borderId="26" xfId="0" applyNumberFormat="1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164" fontId="20" fillId="3" borderId="27" xfId="0" applyNumberFormat="1" applyFont="1" applyFill="1" applyBorder="1" applyAlignment="1">
      <alignment vertical="center"/>
    </xf>
    <xf numFmtId="49" fontId="20" fillId="5" borderId="26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164" fontId="20" fillId="5" borderId="27" xfId="0" applyNumberFormat="1" applyFont="1" applyFill="1" applyBorder="1" applyAlignment="1">
      <alignment vertical="center"/>
    </xf>
    <xf numFmtId="49" fontId="20" fillId="5" borderId="28" xfId="0" applyNumberFormat="1" applyFont="1" applyFill="1" applyBorder="1" applyAlignment="1">
      <alignment vertical="center"/>
    </xf>
    <xf numFmtId="0" fontId="20" fillId="5" borderId="29" xfId="0" applyFont="1" applyFill="1" applyBorder="1" applyAlignment="1">
      <alignment vertical="center"/>
    </xf>
    <xf numFmtId="3" fontId="12" fillId="2" borderId="48" xfId="0" applyNumberFormat="1" applyFont="1" applyFill="1" applyBorder="1" applyAlignment="1">
      <alignment vertical="center"/>
    </xf>
    <xf numFmtId="3" fontId="12" fillId="2" borderId="49" xfId="0" applyNumberFormat="1" applyFont="1" applyFill="1" applyBorder="1" applyAlignment="1">
      <alignment vertical="center"/>
    </xf>
    <xf numFmtId="3" fontId="12" fillId="2" borderId="35" xfId="0" applyNumberFormat="1" applyFont="1" applyFill="1" applyBorder="1" applyAlignment="1">
      <alignment vertical="center"/>
    </xf>
    <xf numFmtId="3" fontId="12" fillId="2" borderId="36" xfId="0" applyNumberFormat="1" applyFont="1" applyFill="1" applyBorder="1" applyAlignment="1">
      <alignment vertical="center"/>
    </xf>
    <xf numFmtId="0" fontId="4" fillId="6" borderId="7" xfId="0" applyNumberFormat="1" applyFont="1" applyFill="1" applyBorder="1" applyAlignment="1">
      <alignment horizontal="right"/>
    </xf>
    <xf numFmtId="3" fontId="4" fillId="6" borderId="7" xfId="0" applyNumberFormat="1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3" fontId="4" fillId="6" borderId="53" xfId="0" applyNumberFormat="1" applyFont="1" applyFill="1" applyBorder="1" applyAlignment="1">
      <alignment horizontal="right"/>
    </xf>
    <xf numFmtId="0" fontId="18" fillId="0" borderId="0" xfId="0" applyNumberFormat="1" applyFont="1" applyFill="1"/>
    <xf numFmtId="0" fontId="0" fillId="0" borderId="0" xfId="0" applyNumberFormat="1" applyFill="1"/>
    <xf numFmtId="0" fontId="0" fillId="0" borderId="9" xfId="0" applyFill="1" applyBorder="1"/>
    <xf numFmtId="49" fontId="4" fillId="0" borderId="7" xfId="0" applyNumberFormat="1" applyFont="1" applyFill="1" applyBorder="1" applyAlignment="1">
      <alignment wrapText="1"/>
    </xf>
    <xf numFmtId="49" fontId="4" fillId="0" borderId="7" xfId="0" applyNumberFormat="1" applyFont="1" applyFill="1" applyBorder="1" applyAlignment="1">
      <alignment horizontal="center" wrapText="1"/>
    </xf>
    <xf numFmtId="0" fontId="4" fillId="0" borderId="7" xfId="0" applyNumberFormat="1" applyFont="1" applyFill="1" applyBorder="1" applyAlignment="1">
      <alignment wrapText="1"/>
    </xf>
    <xf numFmtId="49" fontId="4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right" wrapText="1"/>
    </xf>
    <xf numFmtId="49" fontId="4" fillId="9" borderId="50" xfId="1" applyNumberFormat="1" applyFont="1" applyFill="1" applyBorder="1" applyAlignment="1">
      <alignment horizontal="right" vertical="center"/>
    </xf>
    <xf numFmtId="49" fontId="4" fillId="0" borderId="51" xfId="0" applyNumberFormat="1" applyFont="1" applyFill="1" applyBorder="1" applyAlignment="1">
      <alignment horizontal="left" vertical="center" wrapText="1"/>
    </xf>
    <xf numFmtId="49" fontId="4" fillId="6" borderId="51" xfId="0" applyNumberFormat="1" applyFont="1" applyFill="1" applyBorder="1" applyAlignment="1">
      <alignment horizontal="left"/>
    </xf>
    <xf numFmtId="49" fontId="4" fillId="6" borderId="51" xfId="0" applyNumberFormat="1" applyFont="1" applyFill="1" applyBorder="1" applyAlignment="1">
      <alignment horizontal="left" wrapText="1"/>
    </xf>
    <xf numFmtId="14" fontId="4" fillId="6" borderId="51" xfId="0" applyNumberFormat="1" applyFont="1" applyFill="1" applyBorder="1" applyAlignment="1">
      <alignment horizontal="left"/>
    </xf>
    <xf numFmtId="0" fontId="0" fillId="6" borderId="59" xfId="0" applyFill="1" applyBorder="1"/>
    <xf numFmtId="0" fontId="2" fillId="6" borderId="60" xfId="0" applyFont="1" applyFill="1" applyBorder="1" applyAlignment="1">
      <alignment wrapText="1"/>
    </xf>
    <xf numFmtId="49" fontId="4" fillId="6" borderId="50" xfId="0" applyNumberFormat="1" applyFont="1" applyFill="1" applyBorder="1" applyAlignment="1">
      <alignment vertical="center" wrapText="1"/>
    </xf>
    <xf numFmtId="0" fontId="21" fillId="8" borderId="20" xfId="0" applyFont="1" applyFill="1" applyBorder="1" applyAlignment="1">
      <alignment vertical="center"/>
    </xf>
    <xf numFmtId="49" fontId="21" fillId="8" borderId="0" xfId="0" applyNumberFormat="1" applyFont="1" applyFill="1" applyBorder="1" applyAlignment="1">
      <alignment vertical="center"/>
    </xf>
    <xf numFmtId="0" fontId="21" fillId="8" borderId="0" xfId="0" applyFont="1" applyFill="1" applyBorder="1" applyAlignment="1">
      <alignment vertical="center"/>
    </xf>
    <xf numFmtId="0" fontId="21" fillId="8" borderId="46" xfId="0" applyFont="1" applyFill="1" applyBorder="1" applyAlignment="1">
      <alignment vertical="center"/>
    </xf>
    <xf numFmtId="49" fontId="20" fillId="3" borderId="50" xfId="0" applyNumberFormat="1" applyFont="1" applyFill="1" applyBorder="1" applyAlignment="1">
      <alignment vertical="center" wrapText="1"/>
    </xf>
    <xf numFmtId="0" fontId="4" fillId="6" borderId="6" xfId="0" applyFont="1" applyFill="1" applyBorder="1"/>
    <xf numFmtId="1" fontId="4" fillId="6" borderId="7" xfId="0" applyNumberFormat="1" applyFont="1" applyFill="1" applyBorder="1" applyAlignment="1">
      <alignment horizontal="right" wrapText="1"/>
    </xf>
    <xf numFmtId="49" fontId="5" fillId="3" borderId="7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vertical="center"/>
    </xf>
    <xf numFmtId="0" fontId="12" fillId="8" borderId="58" xfId="0" applyFont="1" applyFill="1" applyBorder="1" applyAlignment="1">
      <alignment vertical="center"/>
    </xf>
    <xf numFmtId="49" fontId="6" fillId="3" borderId="7" xfId="0" applyNumberFormat="1" applyFont="1" applyFill="1" applyBorder="1" applyAlignment="1">
      <alignment wrapText="1"/>
    </xf>
    <xf numFmtId="0" fontId="6" fillId="7" borderId="7" xfId="0" applyFont="1" applyFill="1" applyBorder="1" applyAlignment="1">
      <alignment wrapText="1"/>
    </xf>
    <xf numFmtId="49" fontId="4" fillId="6" borderId="7" xfId="0" applyNumberFormat="1" applyFont="1" applyFill="1" applyBorder="1" applyAlignment="1">
      <alignment wrapText="1"/>
    </xf>
    <xf numFmtId="0" fontId="4" fillId="6" borderId="7" xfId="0" applyFont="1" applyFill="1" applyBorder="1" applyAlignment="1">
      <alignment wrapText="1"/>
    </xf>
    <xf numFmtId="49" fontId="4" fillId="6" borderId="7" xfId="0" applyNumberFormat="1" applyFont="1" applyFill="1" applyBorder="1" applyAlignment="1"/>
    <xf numFmtId="0" fontId="4" fillId="6" borderId="7" xfId="0" applyFont="1" applyFill="1" applyBorder="1" applyAlignment="1"/>
  </cellXfs>
  <cellStyles count="2">
    <cellStyle name="Normal" xfId="0" builtinId="0"/>
    <cellStyle name="Normal 3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F7F7F"/>
      <rgbColor rgb="004CB3B0"/>
      <rgbColor rgb="00777670"/>
      <rgbColor rgb="00FF891C"/>
      <rgbColor rgb="00FEFEFE"/>
      <rgbColor rgb="00388194"/>
      <rgbColor rgb="00AFCF2D"/>
      <rgbColor rgb="0092D050"/>
      <rgbColor rgb="00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22860</xdr:colOff>
      <xdr:row>7</xdr:row>
      <xdr:rowOff>30480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57454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33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x14ac:dyDescent="0.25">
      <c r="A8" s="2"/>
      <c r="B8" s="146"/>
      <c r="C8" s="3"/>
      <c r="D8" s="2"/>
      <c r="E8" s="3"/>
      <c r="F8" s="3"/>
      <c r="G8" s="3"/>
    </row>
    <row r="9" spans="1:9" ht="12" customHeight="1" x14ac:dyDescent="0.25">
      <c r="A9" s="59"/>
      <c r="B9" s="153" t="s">
        <v>0</v>
      </c>
      <c r="C9" s="143" t="s">
        <v>1</v>
      </c>
      <c r="D9" s="154"/>
      <c r="E9" s="160" t="s">
        <v>2</v>
      </c>
      <c r="F9" s="161"/>
      <c r="G9" s="39">
        <v>15000</v>
      </c>
      <c r="H9" s="133"/>
      <c r="I9" s="134"/>
    </row>
    <row r="10" spans="1:9" ht="15" x14ac:dyDescent="0.25">
      <c r="A10" s="59"/>
      <c r="B10" s="148" t="s">
        <v>3</v>
      </c>
      <c r="C10" s="142" t="s">
        <v>4</v>
      </c>
      <c r="D10" s="154"/>
      <c r="E10" s="162" t="s">
        <v>5</v>
      </c>
      <c r="F10" s="163"/>
      <c r="G10" s="5" t="s">
        <v>6</v>
      </c>
    </row>
    <row r="11" spans="1:9" ht="18" customHeight="1" x14ac:dyDescent="0.25">
      <c r="A11" s="59"/>
      <c r="B11" s="148" t="s">
        <v>7</v>
      </c>
      <c r="C11" s="143" t="s">
        <v>8</v>
      </c>
      <c r="D11" s="154"/>
      <c r="E11" s="162" t="s">
        <v>9</v>
      </c>
      <c r="F11" s="163"/>
      <c r="G11" s="39">
        <v>300</v>
      </c>
    </row>
    <row r="12" spans="1:9" ht="11.25" customHeight="1" x14ac:dyDescent="0.25">
      <c r="A12" s="59"/>
      <c r="B12" s="148" t="s">
        <v>10</v>
      </c>
      <c r="C12" s="144" t="s">
        <v>11</v>
      </c>
      <c r="D12" s="154"/>
      <c r="E12" s="106" t="s">
        <v>12</v>
      </c>
      <c r="F12" s="107"/>
      <c r="G12" s="7">
        <f>(G9*G11)</f>
        <v>4500000</v>
      </c>
    </row>
    <row r="13" spans="1:9" ht="11.25" customHeight="1" x14ac:dyDescent="0.25">
      <c r="A13" s="59"/>
      <c r="B13" s="148" t="s">
        <v>13</v>
      </c>
      <c r="C13" s="143" t="s">
        <v>14</v>
      </c>
      <c r="D13" s="154"/>
      <c r="E13" s="162" t="s">
        <v>15</v>
      </c>
      <c r="F13" s="163"/>
      <c r="G13" s="5" t="s">
        <v>16</v>
      </c>
    </row>
    <row r="14" spans="1:9" ht="13.5" customHeight="1" x14ac:dyDescent="0.25">
      <c r="A14" s="59"/>
      <c r="B14" s="148" t="s">
        <v>17</v>
      </c>
      <c r="C14" s="143" t="s">
        <v>14</v>
      </c>
      <c r="D14" s="154"/>
      <c r="E14" s="162" t="s">
        <v>18</v>
      </c>
      <c r="F14" s="163"/>
      <c r="G14" s="5" t="s">
        <v>19</v>
      </c>
    </row>
    <row r="15" spans="1:9" ht="15" x14ac:dyDescent="0.25">
      <c r="A15" s="59"/>
      <c r="B15" s="148" t="s">
        <v>20</v>
      </c>
      <c r="C15" s="145">
        <v>44727</v>
      </c>
      <c r="D15" s="154"/>
      <c r="E15" s="164" t="s">
        <v>21</v>
      </c>
      <c r="F15" s="165"/>
      <c r="G15" s="141" t="s">
        <v>22</v>
      </c>
    </row>
    <row r="16" spans="1:9" ht="12" customHeight="1" x14ac:dyDescent="0.25">
      <c r="A16" s="2"/>
      <c r="B16" s="147"/>
      <c r="C16" s="8"/>
      <c r="D16" s="9"/>
      <c r="E16" s="10"/>
      <c r="F16" s="10"/>
      <c r="G16" s="11"/>
    </row>
    <row r="17" spans="1:7" ht="12" customHeight="1" x14ac:dyDescent="0.25">
      <c r="A17" s="12"/>
      <c r="B17" s="156" t="s">
        <v>23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13"/>
      <c r="C18" s="14"/>
      <c r="D18" s="14"/>
      <c r="E18" s="14"/>
      <c r="F18" s="15"/>
      <c r="G18" s="15"/>
    </row>
    <row r="19" spans="1:7" ht="12" customHeight="1" x14ac:dyDescent="0.25">
      <c r="A19" s="4"/>
      <c r="B19" s="16" t="s">
        <v>24</v>
      </c>
      <c r="C19" s="17"/>
      <c r="D19" s="18"/>
      <c r="E19" s="18"/>
      <c r="F19" s="18"/>
      <c r="G19" s="18"/>
    </row>
    <row r="20" spans="1:7" ht="24" customHeight="1" x14ac:dyDescent="0.25">
      <c r="A20" s="12"/>
      <c r="B20" s="19" t="s">
        <v>25</v>
      </c>
      <c r="C20" s="19" t="s">
        <v>26</v>
      </c>
      <c r="D20" s="19" t="s">
        <v>27</v>
      </c>
      <c r="E20" s="19" t="s">
        <v>28</v>
      </c>
      <c r="F20" s="19" t="s">
        <v>29</v>
      </c>
      <c r="G20" s="19" t="s">
        <v>30</v>
      </c>
    </row>
    <row r="21" spans="1:7" s="1" customFormat="1" ht="12.75" customHeight="1" x14ac:dyDescent="0.25">
      <c r="A21" s="12"/>
      <c r="B21" s="87" t="s">
        <v>31</v>
      </c>
      <c r="C21" s="20" t="s">
        <v>32</v>
      </c>
      <c r="D21" s="155">
        <v>12</v>
      </c>
      <c r="E21" s="5" t="s">
        <v>33</v>
      </c>
      <c r="F21" s="7">
        <v>20000</v>
      </c>
      <c r="G21" s="7">
        <f t="shared" ref="G21:G26" si="0">(D21*F21)</f>
        <v>240000</v>
      </c>
    </row>
    <row r="22" spans="1:7" s="1" customFormat="1" ht="12.75" customHeight="1" x14ac:dyDescent="0.25">
      <c r="A22" s="59"/>
      <c r="B22" s="87" t="s">
        <v>34</v>
      </c>
      <c r="C22" s="20" t="s">
        <v>32</v>
      </c>
      <c r="D22" s="155">
        <v>2</v>
      </c>
      <c r="E22" s="5" t="s">
        <v>35</v>
      </c>
      <c r="F22" s="7">
        <v>20000</v>
      </c>
      <c r="G22" s="7">
        <f t="shared" si="0"/>
        <v>40000</v>
      </c>
    </row>
    <row r="23" spans="1:7" s="1" customFormat="1" ht="12.75" customHeight="1" x14ac:dyDescent="0.25">
      <c r="A23" s="59"/>
      <c r="B23" s="87" t="s">
        <v>36</v>
      </c>
      <c r="C23" s="20" t="s">
        <v>32</v>
      </c>
      <c r="D23" s="155">
        <v>3</v>
      </c>
      <c r="E23" s="5" t="s">
        <v>37</v>
      </c>
      <c r="F23" s="7">
        <v>20000</v>
      </c>
      <c r="G23" s="7">
        <f t="shared" si="0"/>
        <v>60000</v>
      </c>
    </row>
    <row r="24" spans="1:7" s="1" customFormat="1" ht="12.75" customHeight="1" x14ac:dyDescent="0.25">
      <c r="A24" s="59"/>
      <c r="B24" s="87" t="s">
        <v>38</v>
      </c>
      <c r="C24" s="20" t="s">
        <v>32</v>
      </c>
      <c r="D24" s="155">
        <v>6</v>
      </c>
      <c r="E24" s="5" t="s">
        <v>39</v>
      </c>
      <c r="F24" s="7">
        <v>20000</v>
      </c>
      <c r="G24" s="7">
        <f t="shared" si="0"/>
        <v>120000</v>
      </c>
    </row>
    <row r="25" spans="1:7" s="1" customFormat="1" ht="12.75" customHeight="1" x14ac:dyDescent="0.25">
      <c r="A25" s="59"/>
      <c r="B25" s="87" t="s">
        <v>40</v>
      </c>
      <c r="C25" s="20" t="s">
        <v>32</v>
      </c>
      <c r="D25" s="155">
        <v>12</v>
      </c>
      <c r="E25" s="108" t="s">
        <v>41</v>
      </c>
      <c r="F25" s="7">
        <v>20000</v>
      </c>
      <c r="G25" s="7">
        <f t="shared" si="0"/>
        <v>240000</v>
      </c>
    </row>
    <row r="26" spans="1:7" s="1" customFormat="1" ht="12.75" customHeight="1" x14ac:dyDescent="0.25">
      <c r="A26" s="59"/>
      <c r="B26" s="87" t="s">
        <v>42</v>
      </c>
      <c r="C26" s="88" t="s">
        <v>32</v>
      </c>
      <c r="D26" s="155">
        <v>30</v>
      </c>
      <c r="E26" s="6" t="s">
        <v>6</v>
      </c>
      <c r="F26" s="7">
        <v>20000</v>
      </c>
      <c r="G26" s="7">
        <f t="shared" si="0"/>
        <v>600000</v>
      </c>
    </row>
    <row r="27" spans="1:7" s="1" customFormat="1" ht="12.75" customHeight="1" x14ac:dyDescent="0.25">
      <c r="A27" s="12"/>
      <c r="B27" s="89" t="s">
        <v>43</v>
      </c>
      <c r="C27" s="21"/>
      <c r="D27" s="109"/>
      <c r="E27" s="109"/>
      <c r="F27" s="109"/>
      <c r="G27" s="110">
        <f>SUM(G21:G26)</f>
        <v>1300000</v>
      </c>
    </row>
    <row r="28" spans="1:7" s="1" customFormat="1" ht="12" customHeight="1" x14ac:dyDescent="0.25">
      <c r="A28" s="2"/>
      <c r="B28" s="13"/>
      <c r="C28" s="15"/>
      <c r="D28" s="15"/>
      <c r="E28" s="15"/>
      <c r="F28" s="22"/>
      <c r="G28" s="22"/>
    </row>
    <row r="29" spans="1:7" s="1" customFormat="1" ht="12" customHeight="1" x14ac:dyDescent="0.25">
      <c r="A29" s="4"/>
      <c r="B29" s="23" t="s">
        <v>44</v>
      </c>
      <c r="C29" s="24"/>
      <c r="D29" s="25"/>
      <c r="E29" s="25"/>
      <c r="F29" s="26"/>
      <c r="G29" s="26"/>
    </row>
    <row r="30" spans="1:7" s="1" customFormat="1" ht="24" customHeight="1" x14ac:dyDescent="0.25">
      <c r="A30" s="4"/>
      <c r="B30" s="93" t="s">
        <v>25</v>
      </c>
      <c r="C30" s="94" t="s">
        <v>26</v>
      </c>
      <c r="D30" s="94" t="s">
        <v>27</v>
      </c>
      <c r="E30" s="93" t="s">
        <v>28</v>
      </c>
      <c r="F30" s="94" t="s">
        <v>29</v>
      </c>
      <c r="G30" s="93" t="s">
        <v>30</v>
      </c>
    </row>
    <row r="31" spans="1:7" s="1" customFormat="1" ht="12" customHeight="1" x14ac:dyDescent="0.25">
      <c r="A31" s="59"/>
      <c r="B31" s="95"/>
      <c r="C31" s="96"/>
      <c r="D31" s="96"/>
      <c r="E31" s="96"/>
      <c r="F31" s="97"/>
      <c r="G31" s="97"/>
    </row>
    <row r="32" spans="1:7" s="1" customFormat="1" ht="12" customHeight="1" x14ac:dyDescent="0.25">
      <c r="A32" s="59"/>
      <c r="B32" s="101" t="s">
        <v>45</v>
      </c>
      <c r="C32" s="102"/>
      <c r="D32" s="102"/>
      <c r="E32" s="102"/>
      <c r="F32" s="103"/>
      <c r="G32" s="104"/>
    </row>
    <row r="33" spans="1:11" s="1" customFormat="1" ht="12" customHeight="1" x14ac:dyDescent="0.25">
      <c r="A33" s="2"/>
      <c r="B33" s="98"/>
      <c r="C33" s="99"/>
      <c r="D33" s="99"/>
      <c r="E33" s="99"/>
      <c r="F33" s="100"/>
      <c r="G33" s="100"/>
    </row>
    <row r="34" spans="1:11" s="1" customFormat="1" ht="12" customHeight="1" x14ac:dyDescent="0.25">
      <c r="A34" s="4"/>
      <c r="B34" s="23" t="s">
        <v>46</v>
      </c>
      <c r="C34" s="24"/>
      <c r="D34" s="25"/>
      <c r="E34" s="25"/>
      <c r="F34" s="26"/>
      <c r="G34" s="26"/>
    </row>
    <row r="35" spans="1:11" s="1" customFormat="1" ht="24" customHeight="1" x14ac:dyDescent="0.25">
      <c r="A35" s="4"/>
      <c r="B35" s="30" t="s">
        <v>25</v>
      </c>
      <c r="C35" s="30" t="s">
        <v>26</v>
      </c>
      <c r="D35" s="30" t="s">
        <v>27</v>
      </c>
      <c r="E35" s="30" t="s">
        <v>28</v>
      </c>
      <c r="F35" s="31" t="s">
        <v>29</v>
      </c>
      <c r="G35" s="30" t="s">
        <v>30</v>
      </c>
    </row>
    <row r="36" spans="1:11" s="134" customFormat="1" ht="12.75" customHeight="1" x14ac:dyDescent="0.25">
      <c r="A36" s="135"/>
      <c r="B36" s="136" t="s">
        <v>47</v>
      </c>
      <c r="C36" s="137" t="s">
        <v>48</v>
      </c>
      <c r="D36" s="138">
        <v>0.4</v>
      </c>
      <c r="E36" s="139" t="s">
        <v>49</v>
      </c>
      <c r="F36" s="140">
        <v>160000</v>
      </c>
      <c r="G36" s="140">
        <f>(D36*F36)</f>
        <v>64000</v>
      </c>
    </row>
    <row r="37" spans="1:11" s="134" customFormat="1" ht="12.75" customHeight="1" x14ac:dyDescent="0.25">
      <c r="A37" s="135"/>
      <c r="B37" s="136" t="s">
        <v>50</v>
      </c>
      <c r="C37" s="137" t="s">
        <v>48</v>
      </c>
      <c r="D37" s="138">
        <v>0.2</v>
      </c>
      <c r="E37" s="139" t="s">
        <v>49</v>
      </c>
      <c r="F37" s="140">
        <v>160000</v>
      </c>
      <c r="G37" s="140">
        <f>(D37*F37)</f>
        <v>32000</v>
      </c>
      <c r="K37" s="133"/>
    </row>
    <row r="38" spans="1:11" s="134" customFormat="1" ht="12.75" customHeight="1" x14ac:dyDescent="0.25">
      <c r="A38" s="135"/>
      <c r="B38" s="136" t="s">
        <v>38</v>
      </c>
      <c r="C38" s="137" t="s">
        <v>48</v>
      </c>
      <c r="D38" s="138">
        <v>0.25</v>
      </c>
      <c r="E38" s="139" t="s">
        <v>39</v>
      </c>
      <c r="F38" s="140">
        <v>160000</v>
      </c>
      <c r="G38" s="140">
        <f>(D38*F38)</f>
        <v>40000</v>
      </c>
    </row>
    <row r="39" spans="1:11" s="1" customFormat="1" ht="12.75" customHeight="1" x14ac:dyDescent="0.25">
      <c r="A39" s="4"/>
      <c r="B39" s="32" t="s">
        <v>51</v>
      </c>
      <c r="C39" s="33"/>
      <c r="D39" s="33"/>
      <c r="E39" s="33"/>
      <c r="F39" s="34"/>
      <c r="G39" s="35">
        <f>SUM(G36:G38)</f>
        <v>136000</v>
      </c>
    </row>
    <row r="40" spans="1:11" s="1" customFormat="1" ht="12" customHeight="1" x14ac:dyDescent="0.25">
      <c r="A40" s="2"/>
      <c r="B40" s="27"/>
      <c r="C40" s="28"/>
      <c r="D40" s="28"/>
      <c r="E40" s="28"/>
      <c r="F40" s="29"/>
      <c r="G40" s="29"/>
    </row>
    <row r="41" spans="1:11" s="1" customFormat="1" ht="12" customHeight="1" x14ac:dyDescent="0.25">
      <c r="A41" s="4"/>
      <c r="B41" s="23" t="s">
        <v>52</v>
      </c>
      <c r="C41" s="24"/>
      <c r="D41" s="25"/>
      <c r="E41" s="25"/>
      <c r="F41" s="26"/>
      <c r="G41" s="26"/>
    </row>
    <row r="42" spans="1:11" s="1" customFormat="1" ht="24" customHeight="1" x14ac:dyDescent="0.25">
      <c r="A42" s="4"/>
      <c r="B42" s="31" t="s">
        <v>53</v>
      </c>
      <c r="C42" s="31" t="s">
        <v>54</v>
      </c>
      <c r="D42" s="31" t="s">
        <v>55</v>
      </c>
      <c r="E42" s="31" t="s">
        <v>28</v>
      </c>
      <c r="F42" s="31" t="s">
        <v>29</v>
      </c>
      <c r="G42" s="31" t="s">
        <v>30</v>
      </c>
      <c r="K42" s="86"/>
    </row>
    <row r="43" spans="1:11" s="1" customFormat="1" ht="12.75" customHeight="1" x14ac:dyDescent="0.25">
      <c r="A43" s="12"/>
      <c r="B43" s="36" t="s">
        <v>56</v>
      </c>
      <c r="C43" s="37"/>
      <c r="D43" s="37"/>
      <c r="E43" s="37"/>
      <c r="F43" s="37"/>
      <c r="G43" s="37"/>
      <c r="K43" s="86"/>
    </row>
    <row r="44" spans="1:11" s="1" customFormat="1" ht="12.75" customHeight="1" x14ac:dyDescent="0.25">
      <c r="A44" s="12"/>
      <c r="B44" s="106" t="s">
        <v>57</v>
      </c>
      <c r="C44" s="38" t="s">
        <v>58</v>
      </c>
      <c r="D44" s="129">
        <v>3</v>
      </c>
      <c r="E44" s="5" t="s">
        <v>39</v>
      </c>
      <c r="F44" s="130">
        <v>77490</v>
      </c>
      <c r="G44" s="130">
        <f>D44*F44</f>
        <v>232470</v>
      </c>
      <c r="I44" s="92"/>
    </row>
    <row r="45" spans="1:11" s="1" customFormat="1" ht="12.75" customHeight="1" x14ac:dyDescent="0.25">
      <c r="A45" s="12"/>
      <c r="B45" s="40" t="s">
        <v>59</v>
      </c>
      <c r="C45" s="41"/>
      <c r="D45" s="131"/>
      <c r="E45" s="131"/>
      <c r="F45" s="130"/>
      <c r="G45" s="130"/>
      <c r="I45" s="92"/>
    </row>
    <row r="46" spans="1:11" s="1" customFormat="1" ht="12.75" customHeight="1" x14ac:dyDescent="0.25">
      <c r="A46" s="12"/>
      <c r="B46" s="106" t="s">
        <v>60</v>
      </c>
      <c r="C46" s="38" t="s">
        <v>58</v>
      </c>
      <c r="D46" s="129">
        <v>1000</v>
      </c>
      <c r="E46" s="5" t="s">
        <v>49</v>
      </c>
      <c r="F46" s="130">
        <v>150</v>
      </c>
      <c r="G46" s="130">
        <f>(D46*F46)</f>
        <v>150000</v>
      </c>
      <c r="I46" s="92"/>
    </row>
    <row r="47" spans="1:11" s="1" customFormat="1" ht="12.75" customHeight="1" x14ac:dyDescent="0.25">
      <c r="A47" s="12"/>
      <c r="B47" s="106" t="s">
        <v>61</v>
      </c>
      <c r="C47" s="38" t="s">
        <v>58</v>
      </c>
      <c r="D47" s="129">
        <v>250</v>
      </c>
      <c r="E47" s="5" t="s">
        <v>39</v>
      </c>
      <c r="F47" s="130">
        <v>1018</v>
      </c>
      <c r="G47" s="130">
        <f t="shared" ref="G47:G53" si="1">(D47*F47)</f>
        <v>254500</v>
      </c>
      <c r="I47" s="92"/>
    </row>
    <row r="48" spans="1:11" s="1" customFormat="1" ht="12.75" customHeight="1" x14ac:dyDescent="0.25">
      <c r="A48" s="12"/>
      <c r="B48" s="106" t="s">
        <v>62</v>
      </c>
      <c r="C48" s="38" t="s">
        <v>58</v>
      </c>
      <c r="D48" s="131">
        <v>300</v>
      </c>
      <c r="E48" s="5" t="s">
        <v>39</v>
      </c>
      <c r="F48" s="130">
        <v>1120</v>
      </c>
      <c r="G48" s="130">
        <f t="shared" si="1"/>
        <v>336000</v>
      </c>
      <c r="I48" s="92"/>
    </row>
    <row r="49" spans="1:9" s="1" customFormat="1" ht="12.75" customHeight="1" x14ac:dyDescent="0.25">
      <c r="A49" s="12"/>
      <c r="B49" s="106" t="s">
        <v>63</v>
      </c>
      <c r="C49" s="38" t="s">
        <v>64</v>
      </c>
      <c r="D49" s="129">
        <v>5</v>
      </c>
      <c r="E49" s="5" t="s">
        <v>35</v>
      </c>
      <c r="F49" s="130">
        <v>8925</v>
      </c>
      <c r="G49" s="130">
        <f t="shared" si="1"/>
        <v>44625</v>
      </c>
      <c r="I49" s="92"/>
    </row>
    <row r="50" spans="1:9" s="1" customFormat="1" ht="12.75" customHeight="1" x14ac:dyDescent="0.25">
      <c r="A50" s="12"/>
      <c r="B50" s="106" t="s">
        <v>65</v>
      </c>
      <c r="C50" s="41" t="s">
        <v>58</v>
      </c>
      <c r="D50" s="131">
        <v>1000</v>
      </c>
      <c r="E50" s="5" t="s">
        <v>49</v>
      </c>
      <c r="F50" s="130">
        <v>300</v>
      </c>
      <c r="G50" s="130">
        <f t="shared" si="1"/>
        <v>300000</v>
      </c>
      <c r="I50" s="92"/>
    </row>
    <row r="51" spans="1:9" s="1" customFormat="1" ht="12.75" customHeight="1" x14ac:dyDescent="0.25">
      <c r="A51" s="12"/>
      <c r="B51" s="111" t="s">
        <v>66</v>
      </c>
      <c r="C51" s="90"/>
      <c r="D51" s="108"/>
      <c r="E51" s="108"/>
      <c r="F51" s="132"/>
      <c r="G51" s="130"/>
      <c r="I51" s="92"/>
    </row>
    <row r="52" spans="1:9" s="1" customFormat="1" ht="12.75" customHeight="1" x14ac:dyDescent="0.25">
      <c r="A52" s="12"/>
      <c r="B52" s="91" t="s">
        <v>67</v>
      </c>
      <c r="C52" s="90" t="s">
        <v>64</v>
      </c>
      <c r="D52" s="108">
        <v>0.8</v>
      </c>
      <c r="E52" s="5" t="s">
        <v>35</v>
      </c>
      <c r="F52" s="132">
        <v>45340</v>
      </c>
      <c r="G52" s="130">
        <f t="shared" si="1"/>
        <v>36272</v>
      </c>
      <c r="I52" s="92"/>
    </row>
    <row r="53" spans="1:9" s="1" customFormat="1" ht="12.75" customHeight="1" x14ac:dyDescent="0.25">
      <c r="A53" s="12"/>
      <c r="B53" s="91" t="s">
        <v>68</v>
      </c>
      <c r="C53" s="38" t="s">
        <v>58</v>
      </c>
      <c r="D53" s="108">
        <v>1</v>
      </c>
      <c r="E53" s="5" t="s">
        <v>35</v>
      </c>
      <c r="F53" s="132">
        <v>17070</v>
      </c>
      <c r="G53" s="130">
        <f t="shared" si="1"/>
        <v>17070</v>
      </c>
      <c r="I53" s="92"/>
    </row>
    <row r="54" spans="1:9" s="1" customFormat="1" ht="13.5" customHeight="1" x14ac:dyDescent="0.25">
      <c r="A54" s="4"/>
      <c r="B54" s="42" t="s">
        <v>69</v>
      </c>
      <c r="C54" s="43"/>
      <c r="D54" s="43"/>
      <c r="E54" s="43"/>
      <c r="F54" s="44"/>
      <c r="G54" s="35">
        <f>SUM(G43:G53)</f>
        <v>1370937</v>
      </c>
    </row>
    <row r="55" spans="1:9" s="1" customFormat="1" ht="12" customHeight="1" x14ac:dyDescent="0.25">
      <c r="A55" s="2"/>
      <c r="B55" s="27"/>
      <c r="C55" s="28"/>
      <c r="D55" s="28"/>
      <c r="E55" s="45"/>
      <c r="F55" s="29"/>
      <c r="G55" s="29"/>
    </row>
    <row r="56" spans="1:9" s="1" customFormat="1" ht="12" customHeight="1" x14ac:dyDescent="0.25">
      <c r="A56" s="4"/>
      <c r="B56" s="23" t="s">
        <v>70</v>
      </c>
      <c r="C56" s="24"/>
      <c r="D56" s="25"/>
      <c r="E56" s="25"/>
      <c r="F56" s="26"/>
      <c r="G56" s="26"/>
    </row>
    <row r="57" spans="1:9" s="1" customFormat="1" ht="24" customHeight="1" x14ac:dyDescent="0.25">
      <c r="A57" s="4"/>
      <c r="B57" s="30" t="s">
        <v>71</v>
      </c>
      <c r="C57" s="31" t="s">
        <v>54</v>
      </c>
      <c r="D57" s="31" t="s">
        <v>55</v>
      </c>
      <c r="E57" s="30" t="s">
        <v>28</v>
      </c>
      <c r="F57" s="31" t="s">
        <v>29</v>
      </c>
      <c r="G57" s="30" t="s">
        <v>30</v>
      </c>
    </row>
    <row r="58" spans="1:9" s="1" customFormat="1" ht="12.75" customHeight="1" x14ac:dyDescent="0.25">
      <c r="A58" s="12"/>
      <c r="B58" s="105" t="s">
        <v>72</v>
      </c>
      <c r="C58" s="38" t="s">
        <v>73</v>
      </c>
      <c r="D58" s="39">
        <v>2</v>
      </c>
      <c r="E58" s="20" t="s">
        <v>74</v>
      </c>
      <c r="F58" s="39">
        <v>44000</v>
      </c>
      <c r="G58" s="39">
        <f>D58*F58</f>
        <v>88000</v>
      </c>
    </row>
    <row r="59" spans="1:9" s="1" customFormat="1" ht="13.5" customHeight="1" x14ac:dyDescent="0.25">
      <c r="A59" s="4"/>
      <c r="B59" s="46" t="s">
        <v>75</v>
      </c>
      <c r="C59" s="47"/>
      <c r="D59" s="47"/>
      <c r="E59" s="47"/>
      <c r="F59" s="48"/>
      <c r="G59" s="112">
        <f>SUM(G58)</f>
        <v>88000</v>
      </c>
    </row>
    <row r="60" spans="1:9" s="1" customFormat="1" ht="12" customHeight="1" x14ac:dyDescent="0.25">
      <c r="A60" s="2"/>
      <c r="B60" s="62"/>
      <c r="C60" s="62"/>
      <c r="D60" s="62"/>
      <c r="E60" s="62"/>
      <c r="F60" s="63"/>
      <c r="G60" s="63"/>
    </row>
    <row r="61" spans="1:9" s="1" customFormat="1" ht="12" customHeight="1" x14ac:dyDescent="0.25">
      <c r="A61" s="59"/>
      <c r="B61" s="114" t="s">
        <v>76</v>
      </c>
      <c r="C61" s="115"/>
      <c r="D61" s="115"/>
      <c r="E61" s="115"/>
      <c r="F61" s="115"/>
      <c r="G61" s="116">
        <f>G27+G39+G54+G59</f>
        <v>2894937</v>
      </c>
    </row>
    <row r="62" spans="1:9" s="1" customFormat="1" ht="12" customHeight="1" x14ac:dyDescent="0.25">
      <c r="A62" s="59"/>
      <c r="B62" s="117" t="s">
        <v>77</v>
      </c>
      <c r="C62" s="118"/>
      <c r="D62" s="118"/>
      <c r="E62" s="118"/>
      <c r="F62" s="118"/>
      <c r="G62" s="119">
        <f>G61*0.05</f>
        <v>144746.85</v>
      </c>
    </row>
    <row r="63" spans="1:9" s="1" customFormat="1" ht="12" customHeight="1" x14ac:dyDescent="0.25">
      <c r="A63" s="59"/>
      <c r="B63" s="120" t="s">
        <v>78</v>
      </c>
      <c r="C63" s="121"/>
      <c r="D63" s="121"/>
      <c r="E63" s="121"/>
      <c r="F63" s="121"/>
      <c r="G63" s="122">
        <f>G62+G61</f>
        <v>3039683.85</v>
      </c>
    </row>
    <row r="64" spans="1:9" s="1" customFormat="1" ht="12" customHeight="1" x14ac:dyDescent="0.25">
      <c r="A64" s="59"/>
      <c r="B64" s="117" t="s">
        <v>79</v>
      </c>
      <c r="C64" s="118"/>
      <c r="D64" s="118"/>
      <c r="E64" s="118"/>
      <c r="F64" s="118"/>
      <c r="G64" s="119">
        <f>G12</f>
        <v>4500000</v>
      </c>
    </row>
    <row r="65" spans="1:7" s="1" customFormat="1" ht="12" customHeight="1" x14ac:dyDescent="0.25">
      <c r="A65" s="59"/>
      <c r="B65" s="123" t="s">
        <v>80</v>
      </c>
      <c r="C65" s="124"/>
      <c r="D65" s="124"/>
      <c r="E65" s="124"/>
      <c r="F65" s="124"/>
      <c r="G65" s="113">
        <f>G64-G63</f>
        <v>1460316.15</v>
      </c>
    </row>
    <row r="66" spans="1:7" s="1" customFormat="1" ht="12" customHeight="1" x14ac:dyDescent="0.25">
      <c r="A66" s="59"/>
      <c r="B66" s="60" t="s">
        <v>81</v>
      </c>
      <c r="C66" s="61"/>
      <c r="D66" s="61"/>
      <c r="E66" s="61"/>
      <c r="F66" s="61"/>
      <c r="G66" s="56"/>
    </row>
    <row r="67" spans="1:7" s="1" customFormat="1" ht="12.75" customHeight="1" thickBot="1" x14ac:dyDescent="0.3">
      <c r="A67" s="59"/>
      <c r="B67" s="64"/>
      <c r="C67" s="61"/>
      <c r="D67" s="61"/>
      <c r="E67" s="61"/>
      <c r="F67" s="61"/>
      <c r="G67" s="56"/>
    </row>
    <row r="68" spans="1:7" s="1" customFormat="1" ht="12" customHeight="1" x14ac:dyDescent="0.25">
      <c r="A68" s="59"/>
      <c r="B68" s="76" t="s">
        <v>82</v>
      </c>
      <c r="C68" s="77"/>
      <c r="D68" s="77"/>
      <c r="E68" s="77"/>
      <c r="F68" s="78"/>
      <c r="G68" s="56"/>
    </row>
    <row r="69" spans="1:7" s="1" customFormat="1" ht="12" customHeight="1" x14ac:dyDescent="0.25">
      <c r="A69" s="59"/>
      <c r="B69" s="79" t="s">
        <v>83</v>
      </c>
      <c r="C69" s="58"/>
      <c r="D69" s="58"/>
      <c r="E69" s="58"/>
      <c r="F69" s="80"/>
      <c r="G69" s="56"/>
    </row>
    <row r="70" spans="1:7" s="1" customFormat="1" ht="12" customHeight="1" x14ac:dyDescent="0.25">
      <c r="A70" s="59"/>
      <c r="B70" s="79" t="s">
        <v>84</v>
      </c>
      <c r="C70" s="58"/>
      <c r="D70" s="58"/>
      <c r="E70" s="58"/>
      <c r="F70" s="80"/>
      <c r="G70" s="56"/>
    </row>
    <row r="71" spans="1:7" s="1" customFormat="1" ht="12" customHeight="1" x14ac:dyDescent="0.25">
      <c r="A71" s="59"/>
      <c r="B71" s="79" t="s">
        <v>85</v>
      </c>
      <c r="C71" s="58"/>
      <c r="D71" s="58"/>
      <c r="E71" s="58"/>
      <c r="F71" s="80"/>
      <c r="G71" s="56"/>
    </row>
    <row r="72" spans="1:7" s="1" customFormat="1" ht="12" customHeight="1" x14ac:dyDescent="0.25">
      <c r="A72" s="59"/>
      <c r="B72" s="79" t="s">
        <v>86</v>
      </c>
      <c r="C72" s="58"/>
      <c r="D72" s="58"/>
      <c r="E72" s="58"/>
      <c r="F72" s="80"/>
      <c r="G72" s="56"/>
    </row>
    <row r="73" spans="1:7" s="1" customFormat="1" ht="12" customHeight="1" x14ac:dyDescent="0.25">
      <c r="A73" s="59"/>
      <c r="B73" s="79" t="s">
        <v>87</v>
      </c>
      <c r="C73" s="58"/>
      <c r="D73" s="58"/>
      <c r="E73" s="58"/>
      <c r="F73" s="80"/>
      <c r="G73" s="56"/>
    </row>
    <row r="74" spans="1:7" s="1" customFormat="1" ht="12.75" customHeight="1" thickBot="1" x14ac:dyDescent="0.3">
      <c r="A74" s="59"/>
      <c r="B74" s="81" t="s">
        <v>88</v>
      </c>
      <c r="C74" s="82"/>
      <c r="D74" s="82"/>
      <c r="E74" s="82"/>
      <c r="F74" s="83"/>
      <c r="G74" s="56"/>
    </row>
    <row r="75" spans="1:7" s="1" customFormat="1" ht="12.75" customHeight="1" x14ac:dyDescent="0.25">
      <c r="A75" s="59"/>
      <c r="B75" s="74"/>
      <c r="C75" s="58"/>
      <c r="D75" s="58"/>
      <c r="E75" s="58"/>
      <c r="F75" s="58"/>
      <c r="G75" s="56"/>
    </row>
    <row r="76" spans="1:7" s="1" customFormat="1" ht="15" customHeight="1" thickBot="1" x14ac:dyDescent="0.3">
      <c r="A76" s="59"/>
      <c r="B76" s="158" t="s">
        <v>89</v>
      </c>
      <c r="C76" s="159"/>
      <c r="D76" s="73"/>
      <c r="E76" s="50"/>
      <c r="F76" s="50"/>
      <c r="G76" s="56"/>
    </row>
    <row r="77" spans="1:7" s="1" customFormat="1" ht="12" customHeight="1" x14ac:dyDescent="0.25">
      <c r="A77" s="59"/>
      <c r="B77" s="66" t="s">
        <v>71</v>
      </c>
      <c r="C77" s="51" t="s">
        <v>90</v>
      </c>
      <c r="D77" s="67" t="s">
        <v>91</v>
      </c>
      <c r="E77" s="50"/>
      <c r="F77" s="50"/>
      <c r="G77" s="56"/>
    </row>
    <row r="78" spans="1:7" s="1" customFormat="1" ht="12" customHeight="1" x14ac:dyDescent="0.25">
      <c r="A78" s="59"/>
      <c r="B78" s="68" t="s">
        <v>92</v>
      </c>
      <c r="C78" s="52">
        <f>G27</f>
        <v>1300000</v>
      </c>
      <c r="D78" s="69">
        <f>(C78/C84)</f>
        <v>0.42767605585034774</v>
      </c>
      <c r="E78" s="50"/>
      <c r="F78" s="50"/>
      <c r="G78" s="56"/>
    </row>
    <row r="79" spans="1:7" s="1" customFormat="1" ht="12" customHeight="1" x14ac:dyDescent="0.25">
      <c r="A79" s="59"/>
      <c r="B79" s="68" t="s">
        <v>93</v>
      </c>
      <c r="C79" s="52">
        <f>G32</f>
        <v>0</v>
      </c>
      <c r="D79" s="69">
        <f>C79/C84</f>
        <v>0</v>
      </c>
      <c r="E79" s="50"/>
      <c r="F79" s="50"/>
      <c r="G79" s="56"/>
    </row>
    <row r="80" spans="1:7" s="1" customFormat="1" ht="12" customHeight="1" x14ac:dyDescent="0.25">
      <c r="A80" s="59"/>
      <c r="B80" s="68" t="s">
        <v>94</v>
      </c>
      <c r="C80" s="52">
        <f>G39</f>
        <v>136000</v>
      </c>
      <c r="D80" s="69">
        <f>C80/C84</f>
        <v>4.474149507357484E-2</v>
      </c>
      <c r="E80" s="50"/>
      <c r="F80" s="50"/>
      <c r="G80" s="56"/>
    </row>
    <row r="81" spans="1:7" s="1" customFormat="1" ht="12" customHeight="1" x14ac:dyDescent="0.25">
      <c r="A81" s="59"/>
      <c r="B81" s="68" t="s">
        <v>53</v>
      </c>
      <c r="C81" s="52">
        <f>G54</f>
        <v>1370937</v>
      </c>
      <c r="D81" s="69">
        <f>C81/C84</f>
        <v>0.45101302229177548</v>
      </c>
      <c r="E81" s="50"/>
      <c r="F81" s="50"/>
      <c r="G81" s="56"/>
    </row>
    <row r="82" spans="1:7" s="1" customFormat="1" ht="12" customHeight="1" x14ac:dyDescent="0.25">
      <c r="A82" s="59"/>
      <c r="B82" s="68" t="s">
        <v>95</v>
      </c>
      <c r="C82" s="53">
        <f>G59</f>
        <v>88000</v>
      </c>
      <c r="D82" s="69">
        <f>C82/C84</f>
        <v>2.8950379165254305E-2</v>
      </c>
      <c r="E82" s="55"/>
      <c r="F82" s="55"/>
      <c r="G82" s="56"/>
    </row>
    <row r="83" spans="1:7" s="1" customFormat="1" ht="12" customHeight="1" x14ac:dyDescent="0.25">
      <c r="A83" s="59"/>
      <c r="B83" s="68" t="s">
        <v>96</v>
      </c>
      <c r="C83" s="53">
        <f>G62</f>
        <v>144746.85</v>
      </c>
      <c r="D83" s="69">
        <f>C83/C84</f>
        <v>4.7619047619047616E-2</v>
      </c>
      <c r="E83" s="55"/>
      <c r="F83" s="55"/>
      <c r="G83" s="56"/>
    </row>
    <row r="84" spans="1:7" s="1" customFormat="1" ht="12.75" customHeight="1" thickBot="1" x14ac:dyDescent="0.3">
      <c r="A84" s="59"/>
      <c r="B84" s="70" t="s">
        <v>97</v>
      </c>
      <c r="C84" s="71">
        <f>SUM(C78:C83)</f>
        <v>3039683.85</v>
      </c>
      <c r="D84" s="72">
        <f>SUM(D78:D83)</f>
        <v>1</v>
      </c>
      <c r="E84" s="55"/>
      <c r="F84" s="55"/>
      <c r="G84" s="56"/>
    </row>
    <row r="85" spans="1:7" s="1" customFormat="1" ht="12" customHeight="1" x14ac:dyDescent="0.25">
      <c r="A85" s="59"/>
      <c r="B85" s="64"/>
      <c r="C85" s="61"/>
      <c r="D85" s="61"/>
      <c r="E85" s="61"/>
      <c r="F85" s="61"/>
      <c r="G85" s="56"/>
    </row>
    <row r="86" spans="1:7" s="1" customFormat="1" ht="12.75" customHeight="1" x14ac:dyDescent="0.25">
      <c r="A86" s="59"/>
      <c r="B86" s="65"/>
      <c r="C86" s="61"/>
      <c r="D86" s="61"/>
      <c r="E86" s="61"/>
      <c r="F86" s="61"/>
      <c r="G86" s="56"/>
    </row>
    <row r="87" spans="1:7" s="1" customFormat="1" ht="12" customHeight="1" thickBot="1" x14ac:dyDescent="0.3">
      <c r="A87" s="49"/>
      <c r="B87" s="149"/>
      <c r="C87" s="150" t="s">
        <v>98</v>
      </c>
      <c r="D87" s="151"/>
      <c r="E87" s="152"/>
      <c r="F87" s="54"/>
      <c r="G87" s="56"/>
    </row>
    <row r="88" spans="1:7" s="1" customFormat="1" ht="12" customHeight="1" x14ac:dyDescent="0.25">
      <c r="A88" s="59"/>
      <c r="B88" s="85" t="s">
        <v>99</v>
      </c>
      <c r="C88" s="125">
        <v>12000</v>
      </c>
      <c r="D88" s="125">
        <v>15000</v>
      </c>
      <c r="E88" s="126">
        <v>16000</v>
      </c>
      <c r="F88" s="84"/>
      <c r="G88" s="57"/>
    </row>
    <row r="89" spans="1:7" s="1" customFormat="1" ht="12.75" customHeight="1" thickBot="1" x14ac:dyDescent="0.3">
      <c r="A89" s="59"/>
      <c r="B89" s="70" t="s">
        <v>100</v>
      </c>
      <c r="C89" s="127">
        <f>(G63/C88)</f>
        <v>253.30698750000002</v>
      </c>
      <c r="D89" s="127">
        <f>(G63/D88)</f>
        <v>202.64559</v>
      </c>
      <c r="E89" s="128">
        <f>(G63/E88)</f>
        <v>189.98024062499999</v>
      </c>
      <c r="F89" s="84"/>
      <c r="G89" s="57"/>
    </row>
    <row r="90" spans="1:7" s="1" customFormat="1" ht="15.6" customHeight="1" x14ac:dyDescent="0.25">
      <c r="A90" s="59"/>
      <c r="B90" s="75" t="s">
        <v>101</v>
      </c>
      <c r="C90" s="58"/>
      <c r="D90" s="58"/>
      <c r="E90" s="58"/>
      <c r="F90" s="58"/>
      <c r="G90" s="58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BENI LAGOS ANA MARIA</cp:lastModifiedBy>
  <cp:revision/>
  <dcterms:created xsi:type="dcterms:W3CDTF">2020-11-27T12:49:26Z</dcterms:created>
  <dcterms:modified xsi:type="dcterms:W3CDTF">2022-06-22T16:21:05Z</dcterms:modified>
  <cp:category/>
  <cp:contentStatus/>
</cp:coreProperties>
</file>