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12"/>
  <workbookPr/>
  <mc:AlternateContent xmlns:mc="http://schemas.openxmlformats.org/markup-compatibility/2006">
    <mc:Choice Requires="x15">
      <x15ac:absPath xmlns:x15ac="http://schemas.microsoft.com/office/spreadsheetml/2010/11/ac" url="https://indap-my.sharepoint.com/personal/jbalcazar_indap_cl/Documents/05 Creditos/04 Fichas Tecnicas cultivos/2022/03 Area La Serena/Junio 2022/"/>
    </mc:Choice>
  </mc:AlternateContent>
  <xr:revisionPtr revIDLastSave="0" documentId="11_00D5AA502BD32A19820B2BEA6EEE71F40B60B67D" xr6:coauthVersionLast="47" xr6:coauthVersionMax="47" xr10:uidLastSave="{00000000-0000-0000-0000-000000000000}"/>
  <bookViews>
    <workbookView xWindow="0" yWindow="0" windowWidth="20400" windowHeight="8205" xr2:uid="{00000000-000D-0000-FFFF-FFFF00000000}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G42" i="1" l="1"/>
  <c r="G41" i="1"/>
  <c r="G40" i="1"/>
  <c r="G39" i="1"/>
  <c r="G38" i="1"/>
  <c r="G37" i="1"/>
  <c r="G60" i="1"/>
  <c r="G61" i="1" s="1"/>
  <c r="C84" i="1" s="1"/>
  <c r="G55" i="1"/>
  <c r="G54" i="1"/>
  <c r="G53" i="1"/>
  <c r="G51" i="1"/>
  <c r="G50" i="1"/>
  <c r="G49" i="1"/>
  <c r="G47" i="1"/>
  <c r="G56" i="1"/>
  <c r="C83" i="1" s="1"/>
  <c r="G43" i="1"/>
  <c r="C82" i="1" s="1"/>
  <c r="G27" i="1"/>
  <c r="G26" i="1"/>
  <c r="G25" i="1"/>
  <c r="G24" i="1"/>
  <c r="G23" i="1"/>
  <c r="G22" i="1"/>
  <c r="G21" i="1"/>
  <c r="G28" i="1" s="1"/>
  <c r="G63" i="1" s="1"/>
  <c r="G12" i="1"/>
  <c r="G66" i="1"/>
  <c r="G67" i="1" s="1"/>
  <c r="G64" i="1"/>
  <c r="C85" i="1"/>
  <c r="C80" i="1"/>
  <c r="G65" i="1"/>
  <c r="C91" i="1"/>
  <c r="D91" i="1"/>
  <c r="E91" i="1"/>
  <c r="C86" i="1"/>
  <c r="D85" i="1"/>
  <c r="D84" i="1"/>
  <c r="D82" i="1"/>
  <c r="D83" i="1"/>
  <c r="D80" i="1"/>
  <c r="D86" i="1"/>
</calcChain>
</file>

<file path=xl/sharedStrings.xml><?xml version="1.0" encoding="utf-8"?>
<sst xmlns="http://schemas.openxmlformats.org/spreadsheetml/2006/main" count="158" uniqueCount="115">
  <si>
    <t>RUBRO O CULTIVO</t>
  </si>
  <si>
    <t>ACELGA</t>
  </si>
  <si>
    <t>RENDIMIENTO (Atado/ha)</t>
  </si>
  <si>
    <t>VARIEDAD</t>
  </si>
  <si>
    <t>SIN ESPECIFICAR</t>
  </si>
  <si>
    <t>Fecha Estimada precio venta</t>
  </si>
  <si>
    <t>Sep-Oct</t>
  </si>
  <si>
    <t>NIVEL TECNOLÓGICO</t>
  </si>
  <si>
    <t>MEDIA</t>
  </si>
  <si>
    <t>PRECIO ESPERADO ($/atado)</t>
  </si>
  <si>
    <t>REGIÓN</t>
  </si>
  <si>
    <t>COQUIMBO</t>
  </si>
  <si>
    <t>INGRESO ESPERADO, C. IVA($)</t>
  </si>
  <si>
    <t>ÁREA</t>
  </si>
  <si>
    <t>LA SERENA</t>
  </si>
  <si>
    <t>DESTINO DE PRODUCCIÓN</t>
  </si>
  <si>
    <t>INTERMEDIARIO</t>
  </si>
  <si>
    <t>COMUNA/LOCALIDAD</t>
  </si>
  <si>
    <t>COQUIMBO-LA SERENA</t>
  </si>
  <si>
    <t>FECHA DE COSECHA</t>
  </si>
  <si>
    <t>Sep/Oct</t>
  </si>
  <si>
    <t>FECHA PRECIO INSUMOS</t>
  </si>
  <si>
    <t>CONTINGENCIA</t>
  </si>
  <si>
    <t>No Hay</t>
  </si>
  <si>
    <t>COSTOS DIRECTIVOS DE PRODUCCIÓN POR HECTÁREA (INCLUYE IVA)</t>
  </si>
  <si>
    <t>MANO DE OBRA</t>
  </si>
  <si>
    <t>LABORES</t>
  </si>
  <si>
    <t>UNIDAD</t>
  </si>
  <si>
    <t>N° JORNADAS</t>
  </si>
  <si>
    <t>ÉPOCA</t>
  </si>
  <si>
    <t>PRECIO UNITARIO ($)</t>
  </si>
  <si>
    <t>SUB TOTAL ($)</t>
  </si>
  <si>
    <t>Riego</t>
  </si>
  <si>
    <t>JH</t>
  </si>
  <si>
    <t>Feb-Ago</t>
  </si>
  <si>
    <t>Transplante</t>
  </si>
  <si>
    <t>Febrero</t>
  </si>
  <si>
    <t>Limpia manual y azadon</t>
  </si>
  <si>
    <t>Feb-May</t>
  </si>
  <si>
    <t xml:space="preserve">Acarreo de insumos y cosecha </t>
  </si>
  <si>
    <t>Aplicación fertilizante y siembra</t>
  </si>
  <si>
    <t>Feb-Jun</t>
  </si>
  <si>
    <t>Aplicación agroquimico</t>
  </si>
  <si>
    <t xml:space="preserve">Cosecha </t>
  </si>
  <si>
    <t>Abr-Ago</t>
  </si>
  <si>
    <t>Subtotal Jornadas Hombre</t>
  </si>
  <si>
    <t>JORNADAS ANIMAL</t>
  </si>
  <si>
    <t>Subtotal Jornadas Animal</t>
  </si>
  <si>
    <t>MAQUINARIA</t>
  </si>
  <si>
    <t>Arradura</t>
  </si>
  <si>
    <t>JM</t>
  </si>
  <si>
    <t>Desinfecciones</t>
  </si>
  <si>
    <t>Abri-May-Jun</t>
  </si>
  <si>
    <t>Rastraje</t>
  </si>
  <si>
    <t>Melgadura y aplicación fertil</t>
  </si>
  <si>
    <t>Mar-Ago</t>
  </si>
  <si>
    <t xml:space="preserve">Aplicación de insumos </t>
  </si>
  <si>
    <t xml:space="preserve">Acarreo de insumos </t>
  </si>
  <si>
    <t>Subtotal Costo Maquinaria</t>
  </si>
  <si>
    <t>INSUMOS</t>
  </si>
  <si>
    <t>UNIDAD (Kg/l/u</t>
  </si>
  <si>
    <t>CANTIDAD (kg/I/u)</t>
  </si>
  <si>
    <t>SUBTOTAL ($)</t>
  </si>
  <si>
    <t xml:space="preserve">PLANTINES </t>
  </si>
  <si>
    <t>Enero</t>
  </si>
  <si>
    <t>FERTILIZANTES</t>
  </si>
  <si>
    <t>Nitrato de Calcio</t>
  </si>
  <si>
    <t>25 Kg</t>
  </si>
  <si>
    <t>Abr-Mayo</t>
  </si>
  <si>
    <t>UREA</t>
  </si>
  <si>
    <t>SEPT-DIC</t>
  </si>
  <si>
    <t>NITRATO DE POTASIO</t>
  </si>
  <si>
    <t>OCT-DIC</t>
  </si>
  <si>
    <t>INSECTICIDAS</t>
  </si>
  <si>
    <t>Manzate</t>
  </si>
  <si>
    <t>kg</t>
  </si>
  <si>
    <t>Abri-Octu</t>
  </si>
  <si>
    <t>Karate Zeon</t>
  </si>
  <si>
    <t>Lt</t>
  </si>
  <si>
    <t>Marz-Sep</t>
  </si>
  <si>
    <t>Lorsban 4E</t>
  </si>
  <si>
    <t>Subtotal Insumos</t>
  </si>
  <si>
    <t xml:space="preserve">   OTROS</t>
  </si>
  <si>
    <t>ITEM</t>
  </si>
  <si>
    <t>Cintas garetas</t>
  </si>
  <si>
    <t>Sept</t>
  </si>
  <si>
    <t>Subtotal Otros</t>
  </si>
  <si>
    <t xml:space="preserve">       TOTAL COSTOS  DIRECTOS</t>
  </si>
  <si>
    <t xml:space="preserve">       MÁS IMPREVISTOS (5%)</t>
  </si>
  <si>
    <t xml:space="preserve">       TOTAL COSTOS</t>
  </si>
  <si>
    <t xml:space="preserve">       INGRESOS ESPERADOS</t>
  </si>
  <si>
    <t xml:space="preserve">       RESULTADO ECÓNOMICOS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</si>
  <si>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</si>
  <si>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</si>
  <si>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</si>
  <si>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</si>
  <si>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</si>
  <si>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</si>
  <si>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</si>
  <si>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</si>
  <si>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</si>
  <si>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Item</t>
  </si>
  <si>
    <t>$/hà</t>
  </si>
  <si>
    <t>%</t>
  </si>
  <si>
    <t>Mano de obra</t>
  </si>
  <si>
    <t>Jornada Animal</t>
  </si>
  <si>
    <t>Maquinaria</t>
  </si>
  <si>
    <t>Insumos</t>
  </si>
  <si>
    <t>Otros</t>
  </si>
  <si>
    <t>Imprevistos</t>
  </si>
  <si>
    <t>COSTO TOTAL/hà.</t>
  </si>
  <si>
    <t>ESCENARIOS COSTO UNITARIO  ($/atado)</t>
  </si>
  <si>
    <t>Rendimiento (atados/hà)</t>
  </si>
  <si>
    <t>Costo unitario ($/atado)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</si>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</sst>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_ ;_ * \-#,##0_ ;_ * &quot;-&quot;_ ;_ @_ "/>
    <numFmt numFmtId="165" formatCode="_ &quot;$&quot;* #,##0.00_ ;_ &quot;$&quot;* \-#,##0.00_ ;_ &quot;$&quot;* &quot;-&quot;??_ ;_ @_ "/>
    <numFmt numFmtId="166" formatCode="_-&quot;$&quot;\ * #,##0_-;\-&quot;$&quot;\ * #,##0_-;_-&quot;$&quot;\ * &quot;-&quot;??_-;_-@_-"/>
    <numFmt numFmtId="167" formatCode="&quot; &quot;* #,##0&quot; &quot;;&quot; &quot;* &quot;-&quot;#,##0&quot; &quot;;&quot; &quot;* &quot;- &quot;"/>
    <numFmt numFmtId="168" formatCode="#,##0.00_ ;\-#,##0.00\ "/>
  </numFmts>
  <fonts count="18">
    <font>
      <sz val="11"/>
      <color theme="1"/>
      <name val="Calibri"/>
      <family val="2"/>
      <scheme val="minor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9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7"/>
      <color theme="0"/>
      <name val="Calibri"/>
      <family val="2"/>
    </font>
    <font>
      <sz val="7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00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3">
    <xf numFmtId="0" fontId="0" fillId="0" borderId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</cellStyleXfs>
  <cellXfs count="93">
    <xf numFmtId="0" fontId="0" fillId="0" borderId="0" xfId="0"/>
    <xf numFmtId="0" fontId="11" fillId="3" borderId="1" xfId="0" applyFont="1" applyFill="1" applyBorder="1" applyAlignment="1">
      <alignment vertical="center" wrapText="1"/>
    </xf>
    <xf numFmtId="0" fontId="0" fillId="4" borderId="0" xfId="0" applyFill="1"/>
    <xf numFmtId="3" fontId="12" fillId="0" borderId="1" xfId="0" applyNumberFormat="1" applyFont="1" applyBorder="1" applyAlignment="1">
      <alignment horizontal="right"/>
    </xf>
    <xf numFmtId="0" fontId="13" fillId="0" borderId="1" xfId="0" applyFont="1" applyBorder="1" applyAlignment="1">
      <alignment vertical="center" wrapText="1"/>
    </xf>
    <xf numFmtId="0" fontId="12" fillId="0" borderId="1" xfId="0" applyFont="1" applyBorder="1"/>
    <xf numFmtId="17" fontId="12" fillId="0" borderId="1" xfId="0" applyNumberFormat="1" applyFont="1" applyBorder="1" applyAlignment="1">
      <alignment horizontal="right"/>
    </xf>
    <xf numFmtId="166" fontId="12" fillId="0" borderId="1" xfId="2" applyNumberFormat="1" applyFont="1" applyBorder="1"/>
    <xf numFmtId="166" fontId="12" fillId="0" borderId="1" xfId="2" applyNumberFormat="1" applyFont="1" applyBorder="1" applyAlignment="1">
      <alignment horizontal="right"/>
    </xf>
    <xf numFmtId="0" fontId="13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right"/>
    </xf>
    <xf numFmtId="0" fontId="13" fillId="4" borderId="0" xfId="0" applyFont="1" applyFill="1"/>
    <xf numFmtId="0" fontId="13" fillId="0" borderId="0" xfId="0" applyFont="1"/>
    <xf numFmtId="0" fontId="11" fillId="5" borderId="0" xfId="0" applyFont="1" applyFill="1" applyAlignment="1">
      <alignment vertical="center" wrapText="1"/>
    </xf>
    <xf numFmtId="0" fontId="11" fillId="3" borderId="1" xfId="0" applyFont="1" applyFill="1" applyBorder="1" applyAlignment="1">
      <alignment horizontal="center"/>
    </xf>
    <xf numFmtId="166" fontId="11" fillId="3" borderId="1" xfId="2" applyNumberFormat="1" applyFont="1" applyFill="1" applyBorder="1" applyAlignment="1">
      <alignment horizontal="center" wrapText="1"/>
    </xf>
    <xf numFmtId="166" fontId="11" fillId="3" borderId="1" xfId="2" applyNumberFormat="1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166" fontId="8" fillId="0" borderId="1" xfId="2" applyNumberFormat="1" applyFont="1" applyBorder="1"/>
    <xf numFmtId="0" fontId="13" fillId="0" borderId="1" xfId="0" applyFont="1" applyBorder="1"/>
    <xf numFmtId="0" fontId="9" fillId="3" borderId="1" xfId="0" applyFont="1" applyFill="1" applyBorder="1"/>
    <xf numFmtId="0" fontId="0" fillId="3" borderId="1" xfId="0" applyFill="1" applyBorder="1"/>
    <xf numFmtId="166" fontId="8" fillId="3" borderId="1" xfId="2" applyNumberFormat="1" applyFont="1" applyFill="1" applyBorder="1"/>
    <xf numFmtId="166" fontId="9" fillId="3" borderId="1" xfId="2" applyNumberFormat="1" applyFont="1" applyFill="1" applyBorder="1"/>
    <xf numFmtId="0" fontId="11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3" fontId="0" fillId="0" borderId="1" xfId="0" applyNumberFormat="1" applyBorder="1"/>
    <xf numFmtId="3" fontId="9" fillId="3" borderId="1" xfId="0" applyNumberFormat="1" applyFont="1" applyFill="1" applyBorder="1" applyAlignment="1">
      <alignment horizontal="right"/>
    </xf>
    <xf numFmtId="0" fontId="13" fillId="0" borderId="1" xfId="0" applyFont="1" applyBorder="1" applyAlignment="1">
      <alignment horizontal="center"/>
    </xf>
    <xf numFmtId="0" fontId="13" fillId="4" borderId="1" xfId="0" applyFont="1" applyFill="1" applyBorder="1" applyAlignment="1">
      <alignment horizontal="center"/>
    </xf>
    <xf numFmtId="166" fontId="13" fillId="0" borderId="1" xfId="2" applyNumberFormat="1" applyFont="1" applyBorder="1"/>
    <xf numFmtId="0" fontId="14" fillId="3" borderId="1" xfId="0" applyFont="1" applyFill="1" applyBorder="1" applyAlignment="1">
      <alignment horizontal="center"/>
    </xf>
    <xf numFmtId="0" fontId="15" fillId="0" borderId="1" xfId="0" applyFont="1" applyBorder="1"/>
    <xf numFmtId="3" fontId="9" fillId="3" borderId="1" xfId="0" applyNumberFormat="1" applyFont="1" applyFill="1" applyBorder="1"/>
    <xf numFmtId="0" fontId="0" fillId="0" borderId="1" xfId="0" applyBorder="1"/>
    <xf numFmtId="0" fontId="9" fillId="5" borderId="0" xfId="0" applyFont="1" applyFill="1"/>
    <xf numFmtId="3" fontId="9" fillId="5" borderId="0" xfId="0" applyNumberFormat="1" applyFont="1" applyFill="1"/>
    <xf numFmtId="0" fontId="9" fillId="3" borderId="0" xfId="0" applyFont="1" applyFill="1" applyAlignment="1">
      <alignment horizontal="left"/>
    </xf>
    <xf numFmtId="0" fontId="0" fillId="3" borderId="0" xfId="0" applyFill="1"/>
    <xf numFmtId="3" fontId="9" fillId="3" borderId="0" xfId="0" applyNumberFormat="1" applyFont="1" applyFill="1"/>
    <xf numFmtId="0" fontId="11" fillId="5" borderId="0" xfId="0" applyFont="1" applyFill="1"/>
    <xf numFmtId="3" fontId="11" fillId="5" borderId="0" xfId="0" applyNumberFormat="1" applyFont="1" applyFill="1"/>
    <xf numFmtId="0" fontId="11" fillId="3" borderId="0" xfId="0" applyFont="1" applyFill="1"/>
    <xf numFmtId="3" fontId="9" fillId="3" borderId="0" xfId="0" applyNumberFormat="1" applyFont="1" applyFill="1" applyAlignment="1">
      <alignment horizontal="right"/>
    </xf>
    <xf numFmtId="49" fontId="0" fillId="2" borderId="0" xfId="0" applyNumberFormat="1" applyFill="1" applyAlignment="1">
      <alignment vertic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49" fontId="4" fillId="2" borderId="2" xfId="0" applyNumberFormat="1" applyFont="1" applyFill="1" applyBorder="1" applyAlignment="1">
      <alignment vertical="center"/>
    </xf>
    <xf numFmtId="0" fontId="6" fillId="2" borderId="3" xfId="0" applyFont="1" applyFill="1" applyBorder="1"/>
    <xf numFmtId="0" fontId="6" fillId="2" borderId="4" xfId="0" applyFont="1" applyFill="1" applyBorder="1"/>
    <xf numFmtId="49" fontId="6" fillId="2" borderId="5" xfId="0" applyNumberFormat="1" applyFont="1" applyFill="1" applyBorder="1" applyAlignment="1">
      <alignment vertical="center"/>
    </xf>
    <xf numFmtId="0" fontId="6" fillId="2" borderId="0" xfId="0" applyFont="1" applyFill="1"/>
    <xf numFmtId="0" fontId="6" fillId="2" borderId="6" xfId="0" applyFont="1" applyFill="1" applyBorder="1"/>
    <xf numFmtId="49" fontId="6" fillId="2" borderId="7" xfId="0" applyNumberFormat="1" applyFont="1" applyFill="1" applyBorder="1" applyAlignment="1">
      <alignment vertical="center"/>
    </xf>
    <xf numFmtId="0" fontId="6" fillId="2" borderId="8" xfId="0" applyFont="1" applyFill="1" applyBorder="1"/>
    <xf numFmtId="0" fontId="6" fillId="2" borderId="9" xfId="0" applyFont="1" applyFill="1" applyBorder="1"/>
    <xf numFmtId="0" fontId="6" fillId="2" borderId="0" xfId="0" applyFont="1" applyFill="1" applyAlignment="1">
      <alignment vertical="center"/>
    </xf>
    <xf numFmtId="49" fontId="16" fillId="5" borderId="10" xfId="0" applyNumberFormat="1" applyFont="1" applyFill="1" applyBorder="1" applyAlignment="1">
      <alignment vertical="center"/>
    </xf>
    <xf numFmtId="49" fontId="16" fillId="5" borderId="11" xfId="0" applyNumberFormat="1" applyFont="1" applyFill="1" applyBorder="1" applyAlignment="1">
      <alignment vertical="center"/>
    </xf>
    <xf numFmtId="0" fontId="17" fillId="5" borderId="12" xfId="0" applyFont="1" applyFill="1" applyBorder="1"/>
    <xf numFmtId="0" fontId="6" fillId="4" borderId="0" xfId="0" applyFont="1" applyFill="1"/>
    <xf numFmtId="49" fontId="4" fillId="6" borderId="13" xfId="0" applyNumberFormat="1" applyFont="1" applyFill="1" applyBorder="1" applyAlignment="1">
      <alignment vertical="center"/>
    </xf>
    <xf numFmtId="49" fontId="4" fillId="6" borderId="14" xfId="0" applyNumberFormat="1" applyFont="1" applyFill="1" applyBorder="1" applyAlignment="1">
      <alignment vertical="center"/>
    </xf>
    <xf numFmtId="49" fontId="6" fillId="6" borderId="15" xfId="0" applyNumberFormat="1" applyFont="1" applyFill="1" applyBorder="1"/>
    <xf numFmtId="49" fontId="4" fillId="2" borderId="16" xfId="0" applyNumberFormat="1" applyFont="1" applyFill="1" applyBorder="1" applyAlignment="1">
      <alignment vertical="center"/>
    </xf>
    <xf numFmtId="3" fontId="4" fillId="2" borderId="17" xfId="0" applyNumberFormat="1" applyFont="1" applyFill="1" applyBorder="1" applyAlignment="1">
      <alignment vertical="center"/>
    </xf>
    <xf numFmtId="9" fontId="6" fillId="2" borderId="18" xfId="0" applyNumberFormat="1" applyFont="1" applyFill="1" applyBorder="1"/>
    <xf numFmtId="0" fontId="4" fillId="2" borderId="17" xfId="0" applyFont="1" applyFill="1" applyBorder="1" applyAlignment="1">
      <alignment vertical="center"/>
    </xf>
    <xf numFmtId="167" fontId="4" fillId="2" borderId="17" xfId="0" applyNumberFormat="1" applyFont="1" applyFill="1" applyBorder="1" applyAlignment="1">
      <alignment vertical="center"/>
    </xf>
    <xf numFmtId="0" fontId="3" fillId="4" borderId="0" xfId="0" applyFont="1" applyFill="1" applyAlignment="1">
      <alignment vertical="center"/>
    </xf>
    <xf numFmtId="49" fontId="4" fillId="6" borderId="19" xfId="0" applyNumberFormat="1" applyFont="1" applyFill="1" applyBorder="1" applyAlignment="1">
      <alignment vertical="center"/>
    </xf>
    <xf numFmtId="167" fontId="4" fillId="6" borderId="20" xfId="0" applyNumberFormat="1" applyFont="1" applyFill="1" applyBorder="1" applyAlignment="1">
      <alignment vertical="center"/>
    </xf>
    <xf numFmtId="9" fontId="4" fillId="6" borderId="21" xfId="0" applyNumberFormat="1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16" fillId="5" borderId="10" xfId="0" applyFont="1" applyFill="1" applyBorder="1" applyAlignment="1">
      <alignment vertical="center"/>
    </xf>
    <xf numFmtId="0" fontId="16" fillId="5" borderId="11" xfId="0" applyFont="1" applyFill="1" applyBorder="1" applyAlignment="1">
      <alignment vertical="center"/>
    </xf>
    <xf numFmtId="0" fontId="16" fillId="5" borderId="12" xfId="0" applyFont="1" applyFill="1" applyBorder="1" applyAlignment="1">
      <alignment vertical="center"/>
    </xf>
    <xf numFmtId="49" fontId="4" fillId="6" borderId="22" xfId="0" applyNumberFormat="1" applyFont="1" applyFill="1" applyBorder="1" applyAlignment="1">
      <alignment vertical="center"/>
    </xf>
    <xf numFmtId="0" fontId="4" fillId="4" borderId="0" xfId="0" applyFont="1" applyFill="1" applyAlignment="1">
      <alignment vertical="center"/>
    </xf>
    <xf numFmtId="49" fontId="6" fillId="2" borderId="0" xfId="0" applyNumberFormat="1" applyFont="1" applyFill="1" applyAlignment="1">
      <alignment vertical="center"/>
    </xf>
    <xf numFmtId="168" fontId="0" fillId="0" borderId="0" xfId="0" applyNumberFormat="1"/>
    <xf numFmtId="1" fontId="0" fillId="0" borderId="0" xfId="0" applyNumberFormat="1" applyAlignment="1">
      <alignment horizontal="center"/>
    </xf>
    <xf numFmtId="166" fontId="8" fillId="0" borderId="0" xfId="2" applyNumberFormat="1" applyFont="1" applyBorder="1"/>
    <xf numFmtId="164" fontId="4" fillId="6" borderId="23" xfId="1" applyFont="1" applyFill="1" applyBorder="1" applyAlignment="1">
      <alignment vertical="center"/>
    </xf>
    <xf numFmtId="164" fontId="4" fillId="6" borderId="24" xfId="1" applyFont="1" applyFill="1" applyBorder="1" applyAlignment="1">
      <alignment vertical="center"/>
    </xf>
    <xf numFmtId="164" fontId="4" fillId="6" borderId="20" xfId="1" applyFont="1" applyFill="1" applyBorder="1" applyAlignment="1">
      <alignment vertical="center"/>
    </xf>
    <xf numFmtId="164" fontId="4" fillId="6" borderId="21" xfId="1" applyFont="1" applyFill="1" applyBorder="1" applyAlignment="1">
      <alignment vertical="center"/>
    </xf>
    <xf numFmtId="17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1" fillId="3" borderId="0" xfId="0" applyFont="1" applyFill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3">
    <cellStyle name="Millares [0]" xfId="1" builtinId="6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28575</xdr:rowOff>
    </xdr:to>
    <xdr:pic>
      <xdr:nvPicPr>
        <xdr:cNvPr id="1027" name="Imagen 1">
          <a:extLst>
            <a:ext uri="{FF2B5EF4-FFF2-40B4-BE49-F238E27FC236}">
              <a16:creationId xmlns:a16="http://schemas.microsoft.com/office/drawing/2014/main" id="{37E4E003-F21F-4C49-DA69-839A2F1C3A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90500"/>
          <a:ext cx="68961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I108"/>
  <sheetViews>
    <sheetView tabSelected="1" topLeftCell="B1" workbookViewId="0">
      <selection activeCell="G12" sqref="G12"/>
    </sheetView>
  </sheetViews>
  <sheetFormatPr defaultColWidth="11.42578125" defaultRowHeight="15"/>
  <cols>
    <col min="1" max="1" width="3.5703125" customWidth="1"/>
    <col min="2" max="2" width="28.140625" customWidth="1"/>
    <col min="4" max="4" width="15.5703125" bestFit="1" customWidth="1"/>
    <col min="5" max="5" width="9.5703125" bestFit="1" customWidth="1"/>
    <col min="6" max="6" width="24.42578125" bestFit="1" customWidth="1"/>
    <col min="7" max="7" width="14.28515625" bestFit="1" customWidth="1"/>
    <col min="8" max="8" width="15.85546875" customWidth="1"/>
  </cols>
  <sheetData>
    <row r="9" spans="2:7">
      <c r="B9" s="1" t="s">
        <v>0</v>
      </c>
      <c r="C9" s="90" t="s">
        <v>1</v>
      </c>
      <c r="D9" s="90"/>
      <c r="E9" s="2"/>
      <c r="F9" s="1" t="s">
        <v>2</v>
      </c>
      <c r="G9" s="3">
        <v>20000</v>
      </c>
    </row>
    <row r="10" spans="2:7">
      <c r="B10" s="4" t="s">
        <v>3</v>
      </c>
      <c r="C10" s="91" t="s">
        <v>4</v>
      </c>
      <c r="D10" s="91"/>
      <c r="E10" s="2"/>
      <c r="F10" s="5" t="s">
        <v>5</v>
      </c>
      <c r="G10" s="6" t="s">
        <v>6</v>
      </c>
    </row>
    <row r="11" spans="2:7">
      <c r="B11" s="4" t="s">
        <v>7</v>
      </c>
      <c r="C11" s="91" t="s">
        <v>8</v>
      </c>
      <c r="D11" s="91"/>
      <c r="E11" s="2"/>
      <c r="F11" s="7" t="s">
        <v>9</v>
      </c>
      <c r="G11" s="8">
        <v>250</v>
      </c>
    </row>
    <row r="12" spans="2:7">
      <c r="B12" s="4" t="s">
        <v>10</v>
      </c>
      <c r="C12" s="91" t="s">
        <v>11</v>
      </c>
      <c r="D12" s="91"/>
      <c r="E12" s="2"/>
      <c r="F12" s="7" t="s">
        <v>12</v>
      </c>
      <c r="G12" s="8">
        <f>SUM(G11*G9)</f>
        <v>5000000</v>
      </c>
    </row>
    <row r="13" spans="2:7">
      <c r="B13" s="4" t="s">
        <v>13</v>
      </c>
      <c r="C13" s="92" t="s">
        <v>14</v>
      </c>
      <c r="D13" s="92"/>
      <c r="E13" s="2"/>
      <c r="F13" s="7" t="s">
        <v>15</v>
      </c>
      <c r="G13" s="8" t="s">
        <v>16</v>
      </c>
    </row>
    <row r="14" spans="2:7">
      <c r="B14" s="9" t="s">
        <v>17</v>
      </c>
      <c r="C14" s="91" t="s">
        <v>18</v>
      </c>
      <c r="D14" s="91"/>
      <c r="E14" s="2"/>
      <c r="F14" s="5" t="s">
        <v>19</v>
      </c>
      <c r="G14" s="10" t="s">
        <v>20</v>
      </c>
    </row>
    <row r="15" spans="2:7">
      <c r="B15" s="9" t="s">
        <v>21</v>
      </c>
      <c r="C15" s="87">
        <v>44713</v>
      </c>
      <c r="D15" s="88"/>
      <c r="E15" s="2"/>
      <c r="F15" s="5" t="s">
        <v>22</v>
      </c>
      <c r="G15" s="10" t="s">
        <v>23</v>
      </c>
    </row>
    <row r="16" spans="2:7">
      <c r="B16" s="11"/>
      <c r="C16" s="2"/>
      <c r="D16" s="2"/>
      <c r="E16" s="2"/>
      <c r="F16" s="2"/>
      <c r="G16" s="2"/>
    </row>
    <row r="17" spans="2:8">
      <c r="B17" s="89" t="s">
        <v>24</v>
      </c>
      <c r="C17" s="89"/>
      <c r="D17" s="89"/>
      <c r="E17" s="89"/>
      <c r="F17" s="89"/>
      <c r="G17" s="89"/>
    </row>
    <row r="18" spans="2:8">
      <c r="B18" s="12"/>
      <c r="C18" s="11"/>
      <c r="D18" s="11"/>
      <c r="E18" s="11"/>
      <c r="F18" s="11"/>
      <c r="G18" s="11"/>
    </row>
    <row r="19" spans="2:8">
      <c r="B19" s="13" t="s">
        <v>25</v>
      </c>
      <c r="C19" s="2"/>
      <c r="D19" s="2"/>
      <c r="E19" s="2"/>
      <c r="F19" s="2"/>
      <c r="G19" s="2"/>
    </row>
    <row r="20" spans="2:8">
      <c r="B20" s="14" t="s">
        <v>26</v>
      </c>
      <c r="C20" s="14" t="s">
        <v>27</v>
      </c>
      <c r="D20" s="14" t="s">
        <v>28</v>
      </c>
      <c r="E20" s="14" t="s">
        <v>29</v>
      </c>
      <c r="F20" s="15" t="s">
        <v>30</v>
      </c>
      <c r="G20" s="16" t="s">
        <v>31</v>
      </c>
    </row>
    <row r="21" spans="2:8">
      <c r="B21" s="5" t="s">
        <v>32</v>
      </c>
      <c r="C21" s="17" t="s">
        <v>33</v>
      </c>
      <c r="D21" s="17">
        <v>8</v>
      </c>
      <c r="E21" s="17" t="s">
        <v>34</v>
      </c>
      <c r="F21" s="18">
        <v>30000</v>
      </c>
      <c r="G21" s="18">
        <f t="shared" ref="G21:G27" si="0">D21*F21</f>
        <v>240000</v>
      </c>
    </row>
    <row r="22" spans="2:8">
      <c r="B22" s="5" t="s">
        <v>35</v>
      </c>
      <c r="C22" s="17" t="s">
        <v>33</v>
      </c>
      <c r="D22" s="17">
        <v>7</v>
      </c>
      <c r="E22" s="17" t="s">
        <v>36</v>
      </c>
      <c r="F22" s="18">
        <v>30000</v>
      </c>
      <c r="G22" s="18">
        <f t="shared" si="0"/>
        <v>210000</v>
      </c>
    </row>
    <row r="23" spans="2:8">
      <c r="B23" s="19" t="s">
        <v>37</v>
      </c>
      <c r="C23" s="17" t="s">
        <v>33</v>
      </c>
      <c r="D23" s="17">
        <v>13</v>
      </c>
      <c r="E23" s="17" t="s">
        <v>38</v>
      </c>
      <c r="F23" s="18">
        <v>30000</v>
      </c>
      <c r="G23" s="18">
        <f t="shared" si="0"/>
        <v>390000</v>
      </c>
    </row>
    <row r="24" spans="2:8">
      <c r="B24" s="19" t="s">
        <v>39</v>
      </c>
      <c r="C24" s="17" t="s">
        <v>33</v>
      </c>
      <c r="D24" s="17">
        <v>12</v>
      </c>
      <c r="E24" s="17" t="s">
        <v>34</v>
      </c>
      <c r="F24" s="18">
        <v>30000</v>
      </c>
      <c r="G24" s="18">
        <f t="shared" si="0"/>
        <v>360000</v>
      </c>
    </row>
    <row r="25" spans="2:8">
      <c r="B25" s="19" t="s">
        <v>40</v>
      </c>
      <c r="C25" s="17" t="s">
        <v>33</v>
      </c>
      <c r="D25" s="17">
        <v>2</v>
      </c>
      <c r="E25" s="17" t="s">
        <v>41</v>
      </c>
      <c r="F25" s="18">
        <v>30000</v>
      </c>
      <c r="G25" s="18">
        <f t="shared" si="0"/>
        <v>60000</v>
      </c>
    </row>
    <row r="26" spans="2:8">
      <c r="B26" s="19" t="s">
        <v>42</v>
      </c>
      <c r="C26" s="17" t="s">
        <v>33</v>
      </c>
      <c r="D26" s="17">
        <v>2</v>
      </c>
      <c r="E26" s="17" t="s">
        <v>34</v>
      </c>
      <c r="F26" s="18">
        <v>30000</v>
      </c>
      <c r="G26" s="18">
        <f t="shared" si="0"/>
        <v>60000</v>
      </c>
    </row>
    <row r="27" spans="2:8">
      <c r="B27" s="19" t="s">
        <v>43</v>
      </c>
      <c r="C27" s="17" t="s">
        <v>33</v>
      </c>
      <c r="D27" s="81">
        <v>33.333333333333336</v>
      </c>
      <c r="E27" s="17" t="s">
        <v>44</v>
      </c>
      <c r="F27" s="18">
        <v>30000</v>
      </c>
      <c r="G27" s="18">
        <f t="shared" si="0"/>
        <v>1000000.0000000001</v>
      </c>
      <c r="H27" s="82"/>
    </row>
    <row r="28" spans="2:8">
      <c r="B28" s="20" t="s">
        <v>45</v>
      </c>
      <c r="C28" s="21"/>
      <c r="D28" s="21"/>
      <c r="E28" s="21"/>
      <c r="F28" s="22"/>
      <c r="G28" s="23">
        <f>SUM(G21:G27)</f>
        <v>2320000</v>
      </c>
    </row>
    <row r="29" spans="2:8">
      <c r="C29" s="2"/>
      <c r="D29" s="2"/>
      <c r="E29" s="2"/>
      <c r="F29" s="2"/>
      <c r="G29" s="2"/>
    </row>
    <row r="30" spans="2:8">
      <c r="B30" s="13" t="s">
        <v>46</v>
      </c>
      <c r="C30" s="2"/>
      <c r="D30" s="2"/>
      <c r="E30" s="2"/>
      <c r="F30" s="2"/>
      <c r="G30" s="2"/>
    </row>
    <row r="31" spans="2:8">
      <c r="B31" s="14" t="s">
        <v>26</v>
      </c>
      <c r="C31" s="14" t="s">
        <v>27</v>
      </c>
      <c r="D31" s="14" t="s">
        <v>28</v>
      </c>
      <c r="E31" s="14" t="s">
        <v>29</v>
      </c>
      <c r="F31" s="24" t="s">
        <v>30</v>
      </c>
      <c r="G31" s="14" t="s">
        <v>31</v>
      </c>
    </row>
    <row r="32" spans="2:8">
      <c r="B32" s="19"/>
      <c r="C32" s="25"/>
      <c r="D32" s="25"/>
      <c r="E32" s="25"/>
      <c r="F32" s="26"/>
      <c r="G32" s="26"/>
    </row>
    <row r="33" spans="2:9">
      <c r="B33" s="20" t="s">
        <v>47</v>
      </c>
      <c r="C33" s="21"/>
      <c r="D33" s="21"/>
      <c r="E33" s="21"/>
      <c r="F33" s="21"/>
      <c r="G33" s="27"/>
    </row>
    <row r="34" spans="2:9">
      <c r="C34" s="2"/>
      <c r="D34" s="2"/>
      <c r="E34" s="2"/>
      <c r="F34" s="2"/>
      <c r="G34" s="2"/>
    </row>
    <row r="35" spans="2:9">
      <c r="B35" s="13" t="s">
        <v>48</v>
      </c>
      <c r="C35" s="2"/>
      <c r="D35" s="2"/>
      <c r="E35" s="2"/>
      <c r="F35" s="2"/>
      <c r="G35" s="2"/>
    </row>
    <row r="36" spans="2:9">
      <c r="B36" s="14" t="s">
        <v>26</v>
      </c>
      <c r="C36" s="14" t="s">
        <v>27</v>
      </c>
      <c r="D36" s="14" t="s">
        <v>28</v>
      </c>
      <c r="E36" s="14" t="s">
        <v>29</v>
      </c>
      <c r="F36" s="15" t="s">
        <v>30</v>
      </c>
      <c r="G36" s="16" t="s">
        <v>31</v>
      </c>
    </row>
    <row r="37" spans="2:9">
      <c r="B37" s="19" t="s">
        <v>49</v>
      </c>
      <c r="C37" s="28" t="s">
        <v>50</v>
      </c>
      <c r="D37" s="28">
        <v>0.255</v>
      </c>
      <c r="E37" s="29" t="s">
        <v>36</v>
      </c>
      <c r="F37" s="30">
        <v>200000</v>
      </c>
      <c r="G37" s="30">
        <f t="shared" ref="G37:G42" si="1">F37*D37</f>
        <v>51000</v>
      </c>
      <c r="I37" s="80"/>
    </row>
    <row r="38" spans="2:9">
      <c r="B38" s="19" t="s">
        <v>51</v>
      </c>
      <c r="C38" s="28" t="s">
        <v>50</v>
      </c>
      <c r="D38" s="28">
        <v>0.18</v>
      </c>
      <c r="E38" s="29" t="s">
        <v>52</v>
      </c>
      <c r="F38" s="30">
        <v>200000</v>
      </c>
      <c r="G38" s="30">
        <f t="shared" si="1"/>
        <v>36000</v>
      </c>
      <c r="I38" s="80"/>
    </row>
    <row r="39" spans="2:9">
      <c r="B39" s="19" t="s">
        <v>53</v>
      </c>
      <c r="C39" s="28" t="s">
        <v>50</v>
      </c>
      <c r="D39" s="28">
        <v>0.255</v>
      </c>
      <c r="E39" s="29" t="s">
        <v>36</v>
      </c>
      <c r="F39" s="30">
        <v>200000</v>
      </c>
      <c r="G39" s="30">
        <f t="shared" si="1"/>
        <v>51000</v>
      </c>
      <c r="I39" s="80"/>
    </row>
    <row r="40" spans="2:9">
      <c r="B40" s="19" t="s">
        <v>54</v>
      </c>
      <c r="C40" s="28" t="s">
        <v>50</v>
      </c>
      <c r="D40" s="28">
        <v>0.255</v>
      </c>
      <c r="E40" s="29" t="s">
        <v>55</v>
      </c>
      <c r="F40" s="30">
        <v>200000</v>
      </c>
      <c r="G40" s="30">
        <f t="shared" si="1"/>
        <v>51000</v>
      </c>
      <c r="I40" s="80"/>
    </row>
    <row r="41" spans="2:9">
      <c r="B41" s="19" t="s">
        <v>56</v>
      </c>
      <c r="C41" s="28" t="s">
        <v>50</v>
      </c>
      <c r="D41" s="28">
        <v>0.1275</v>
      </c>
      <c r="E41" s="29" t="s">
        <v>55</v>
      </c>
      <c r="F41" s="30">
        <v>200000</v>
      </c>
      <c r="G41" s="30">
        <f t="shared" si="1"/>
        <v>25500</v>
      </c>
      <c r="I41" s="80"/>
    </row>
    <row r="42" spans="2:9">
      <c r="B42" s="19" t="s">
        <v>57</v>
      </c>
      <c r="C42" s="28" t="s">
        <v>50</v>
      </c>
      <c r="D42" s="28">
        <v>2.5499999999999998E-2</v>
      </c>
      <c r="E42" s="29" t="s">
        <v>55</v>
      </c>
      <c r="F42" s="30">
        <v>200000</v>
      </c>
      <c r="G42" s="30">
        <f t="shared" si="1"/>
        <v>5100</v>
      </c>
      <c r="I42" s="80"/>
    </row>
    <row r="43" spans="2:9">
      <c r="B43" s="20" t="s">
        <v>58</v>
      </c>
      <c r="C43" s="21"/>
      <c r="D43" s="21"/>
      <c r="E43" s="21"/>
      <c r="F43" s="22"/>
      <c r="G43" s="23">
        <f>SUM(G37:G42)</f>
        <v>219600</v>
      </c>
    </row>
    <row r="45" spans="2:9">
      <c r="B45" s="13" t="s">
        <v>59</v>
      </c>
    </row>
    <row r="46" spans="2:9">
      <c r="B46" s="14" t="s">
        <v>59</v>
      </c>
      <c r="C46" s="31" t="s">
        <v>60</v>
      </c>
      <c r="D46" s="31" t="s">
        <v>61</v>
      </c>
      <c r="E46" s="14" t="s">
        <v>29</v>
      </c>
      <c r="F46" s="14" t="s">
        <v>30</v>
      </c>
      <c r="G46" s="14" t="s">
        <v>62</v>
      </c>
    </row>
    <row r="47" spans="2:9">
      <c r="B47" s="32" t="s">
        <v>63</v>
      </c>
      <c r="C47" s="25" t="s">
        <v>27</v>
      </c>
      <c r="D47" s="25">
        <v>17400</v>
      </c>
      <c r="E47" s="25" t="s">
        <v>64</v>
      </c>
      <c r="F47" s="18">
        <v>20</v>
      </c>
      <c r="G47" s="18">
        <f>D47*F47</f>
        <v>348000</v>
      </c>
    </row>
    <row r="48" spans="2:9">
      <c r="B48" s="32" t="s">
        <v>65</v>
      </c>
      <c r="C48" s="25"/>
      <c r="D48" s="25"/>
      <c r="E48" s="25"/>
      <c r="F48" s="18"/>
      <c r="G48" s="18"/>
    </row>
    <row r="49" spans="2:7">
      <c r="B49" s="19" t="s">
        <v>66</v>
      </c>
      <c r="C49" s="25" t="s">
        <v>67</v>
      </c>
      <c r="D49" s="25">
        <v>4</v>
      </c>
      <c r="E49" s="28" t="s">
        <v>68</v>
      </c>
      <c r="F49" s="18">
        <v>26400</v>
      </c>
      <c r="G49" s="18">
        <f>D49*F49</f>
        <v>105600</v>
      </c>
    </row>
    <row r="50" spans="2:7">
      <c r="B50" s="19" t="s">
        <v>69</v>
      </c>
      <c r="C50" s="28" t="s">
        <v>67</v>
      </c>
      <c r="D50" s="28">
        <v>10</v>
      </c>
      <c r="E50" s="28" t="s">
        <v>70</v>
      </c>
      <c r="F50" s="30">
        <v>32700</v>
      </c>
      <c r="G50" s="30">
        <f>F50*D50</f>
        <v>327000</v>
      </c>
    </row>
    <row r="51" spans="2:7">
      <c r="B51" s="19" t="s">
        <v>71</v>
      </c>
      <c r="C51" s="28" t="s">
        <v>67</v>
      </c>
      <c r="D51" s="28">
        <v>6</v>
      </c>
      <c r="E51" s="28" t="s">
        <v>72</v>
      </c>
      <c r="F51" s="30">
        <v>50800</v>
      </c>
      <c r="G51" s="30">
        <f>F51*D51</f>
        <v>304800</v>
      </c>
    </row>
    <row r="52" spans="2:7">
      <c r="B52" s="32" t="s">
        <v>73</v>
      </c>
      <c r="C52" s="25"/>
      <c r="D52" s="25"/>
      <c r="E52" s="25"/>
      <c r="F52" s="18"/>
      <c r="G52" s="18"/>
    </row>
    <row r="53" spans="2:7">
      <c r="B53" s="19" t="s">
        <v>74</v>
      </c>
      <c r="C53" s="25" t="s">
        <v>75</v>
      </c>
      <c r="D53" s="25">
        <v>4</v>
      </c>
      <c r="E53" s="25" t="s">
        <v>76</v>
      </c>
      <c r="F53" s="18">
        <v>13190</v>
      </c>
      <c r="G53" s="18">
        <f>D53*F53</f>
        <v>52760</v>
      </c>
    </row>
    <row r="54" spans="2:7">
      <c r="B54" s="19" t="s">
        <v>77</v>
      </c>
      <c r="C54" s="25" t="s">
        <v>78</v>
      </c>
      <c r="D54" s="25">
        <v>0.5</v>
      </c>
      <c r="E54" s="25" t="s">
        <v>79</v>
      </c>
      <c r="F54" s="18">
        <v>49220</v>
      </c>
      <c r="G54" s="18">
        <f>D54*F54</f>
        <v>24610</v>
      </c>
    </row>
    <row r="55" spans="2:7">
      <c r="B55" s="19" t="s">
        <v>80</v>
      </c>
      <c r="C55" s="25" t="s">
        <v>78</v>
      </c>
      <c r="D55" s="25">
        <v>0.5</v>
      </c>
      <c r="E55" s="25" t="s">
        <v>79</v>
      </c>
      <c r="F55" s="18">
        <v>21750</v>
      </c>
      <c r="G55" s="18">
        <f>D55*F55</f>
        <v>10875</v>
      </c>
    </row>
    <row r="56" spans="2:7">
      <c r="B56" s="20" t="s">
        <v>81</v>
      </c>
      <c r="C56" s="21"/>
      <c r="D56" s="21"/>
      <c r="E56" s="21"/>
      <c r="F56" s="21"/>
      <c r="G56" s="33">
        <f>SUM(G47:G55)</f>
        <v>1173645</v>
      </c>
    </row>
    <row r="57" spans="2:7">
      <c r="B57" s="2"/>
      <c r="C57" s="2"/>
      <c r="D57" s="2"/>
      <c r="E57" s="2"/>
      <c r="F57" s="2"/>
      <c r="G57" s="2"/>
    </row>
    <row r="58" spans="2:7">
      <c r="B58" s="13" t="s">
        <v>82</v>
      </c>
      <c r="C58" s="2"/>
      <c r="D58" s="2"/>
      <c r="E58" s="2"/>
      <c r="F58" s="2"/>
      <c r="G58" s="2"/>
    </row>
    <row r="59" spans="2:7">
      <c r="B59" s="14" t="s">
        <v>83</v>
      </c>
      <c r="C59" s="14" t="s">
        <v>60</v>
      </c>
      <c r="D59" s="14" t="s">
        <v>61</v>
      </c>
      <c r="E59" s="14" t="s">
        <v>29</v>
      </c>
      <c r="F59" s="31" t="s">
        <v>30</v>
      </c>
      <c r="G59" s="14" t="s">
        <v>62</v>
      </c>
    </row>
    <row r="60" spans="2:7">
      <c r="B60" s="34" t="s">
        <v>84</v>
      </c>
      <c r="C60" s="25" t="s">
        <v>75</v>
      </c>
      <c r="D60" s="25">
        <v>5</v>
      </c>
      <c r="E60" s="25" t="s">
        <v>85</v>
      </c>
      <c r="F60" s="34">
        <v>4215</v>
      </c>
      <c r="G60" s="26">
        <f>F60*D60</f>
        <v>21075</v>
      </c>
    </row>
    <row r="61" spans="2:7">
      <c r="B61" s="20" t="s">
        <v>86</v>
      </c>
      <c r="C61" s="21"/>
      <c r="D61" s="21"/>
      <c r="E61" s="21"/>
      <c r="F61" s="21"/>
      <c r="G61" s="33">
        <f>SUM(G60:G60)</f>
        <v>21075</v>
      </c>
    </row>
    <row r="63" spans="2:7">
      <c r="B63" s="35" t="s">
        <v>87</v>
      </c>
      <c r="C63" s="35"/>
      <c r="D63" s="35"/>
      <c r="E63" s="35"/>
      <c r="F63" s="35"/>
      <c r="G63" s="36">
        <f>SUM(G28+G33+G43+G56+G61)</f>
        <v>3734320</v>
      </c>
    </row>
    <row r="64" spans="2:7">
      <c r="B64" s="37" t="s">
        <v>88</v>
      </c>
      <c r="C64" s="38"/>
      <c r="D64" s="38"/>
      <c r="E64" s="38"/>
      <c r="F64" s="38"/>
      <c r="G64" s="39">
        <f>SUM(G63*5/100)</f>
        <v>186716</v>
      </c>
    </row>
    <row r="65" spans="2:7">
      <c r="B65" s="40" t="s">
        <v>89</v>
      </c>
      <c r="C65" s="40"/>
      <c r="D65" s="40"/>
      <c r="E65" s="40"/>
      <c r="F65" s="40"/>
      <c r="G65" s="41">
        <f>SUM(G63:G64)</f>
        <v>3921036</v>
      </c>
    </row>
    <row r="66" spans="2:7">
      <c r="B66" s="42" t="s">
        <v>90</v>
      </c>
      <c r="C66" s="42"/>
      <c r="D66" s="42"/>
      <c r="E66" s="42"/>
      <c r="F66" s="42"/>
      <c r="G66" s="43">
        <f>SUM(G12*1)</f>
        <v>5000000</v>
      </c>
    </row>
    <row r="67" spans="2:7">
      <c r="B67" s="40" t="s">
        <v>91</v>
      </c>
      <c r="C67" s="35"/>
      <c r="D67" s="35"/>
      <c r="E67" s="35"/>
      <c r="F67" s="35"/>
      <c r="G67" s="36">
        <f>SUM(G66-G65)</f>
        <v>1078964</v>
      </c>
    </row>
    <row r="68" spans="2:7">
      <c r="B68" s="44" t="s">
        <v>92</v>
      </c>
      <c r="C68" s="45"/>
      <c r="D68" s="45"/>
      <c r="E68" s="45"/>
      <c r="F68" s="45"/>
      <c r="G68" s="2"/>
    </row>
    <row r="69" spans="2:7" ht="15.75" thickBot="1">
      <c r="B69" s="46"/>
      <c r="C69" s="45"/>
      <c r="D69" s="45"/>
      <c r="E69" s="45"/>
      <c r="F69" s="45"/>
      <c r="G69" s="2"/>
    </row>
    <row r="70" spans="2:7">
      <c r="B70" s="47" t="s">
        <v>93</v>
      </c>
      <c r="C70" s="48"/>
      <c r="D70" s="48"/>
      <c r="E70" s="48"/>
      <c r="F70" s="49"/>
      <c r="G70" s="2"/>
    </row>
    <row r="71" spans="2:7">
      <c r="B71" s="50" t="s">
        <v>94</v>
      </c>
      <c r="C71" s="51"/>
      <c r="D71" s="51"/>
      <c r="E71" s="51"/>
      <c r="F71" s="52"/>
      <c r="G71" s="2"/>
    </row>
    <row r="72" spans="2:7">
      <c r="B72" s="50" t="s">
        <v>95</v>
      </c>
      <c r="C72" s="51"/>
      <c r="D72" s="51"/>
      <c r="E72" s="51"/>
      <c r="F72" s="52"/>
      <c r="G72" s="2"/>
    </row>
    <row r="73" spans="2:7">
      <c r="B73" s="50" t="s">
        <v>96</v>
      </c>
      <c r="C73" s="51"/>
      <c r="D73" s="51"/>
      <c r="E73" s="51"/>
      <c r="F73" s="52"/>
      <c r="G73" s="2"/>
    </row>
    <row r="74" spans="2:7">
      <c r="B74" s="50" t="s">
        <v>97</v>
      </c>
      <c r="C74" s="51"/>
      <c r="D74" s="51"/>
      <c r="E74" s="51"/>
      <c r="F74" s="52"/>
      <c r="G74" s="2"/>
    </row>
    <row r="75" spans="2:7">
      <c r="B75" s="50" t="s">
        <v>98</v>
      </c>
      <c r="C75" s="51"/>
      <c r="D75" s="51"/>
      <c r="E75" s="51"/>
      <c r="F75" s="52"/>
      <c r="G75" s="2"/>
    </row>
    <row r="76" spans="2:7" ht="15.75" thickBot="1">
      <c r="B76" s="53" t="s">
        <v>99</v>
      </c>
      <c r="C76" s="54"/>
      <c r="D76" s="54"/>
      <c r="E76" s="54"/>
      <c r="F76" s="55"/>
      <c r="G76" s="2"/>
    </row>
    <row r="77" spans="2:7" ht="15.75" thickBot="1">
      <c r="B77" s="56"/>
      <c r="C77" s="51"/>
      <c r="D77" s="51"/>
      <c r="E77" s="51"/>
      <c r="F77" s="51"/>
      <c r="G77" s="2"/>
    </row>
    <row r="78" spans="2:7" ht="15.75" thickBot="1">
      <c r="B78" s="57" t="s">
        <v>100</v>
      </c>
      <c r="C78" s="58"/>
      <c r="D78" s="59"/>
      <c r="E78" s="60"/>
      <c r="F78" s="60"/>
      <c r="G78" s="2"/>
    </row>
    <row r="79" spans="2:7">
      <c r="B79" s="61" t="s">
        <v>101</v>
      </c>
      <c r="C79" s="62" t="s">
        <v>102</v>
      </c>
      <c r="D79" s="63" t="s">
        <v>103</v>
      </c>
      <c r="E79" s="60"/>
      <c r="F79" s="60"/>
      <c r="G79" s="2"/>
    </row>
    <row r="80" spans="2:7">
      <c r="B80" s="64" t="s">
        <v>104</v>
      </c>
      <c r="C80" s="65">
        <f>G28</f>
        <v>2320000</v>
      </c>
      <c r="D80" s="66">
        <f>(C80/C86)</f>
        <v>0.59168036202677043</v>
      </c>
      <c r="E80" s="60"/>
      <c r="F80" s="60"/>
      <c r="G80" s="2"/>
    </row>
    <row r="81" spans="2:7">
      <c r="B81" s="64" t="s">
        <v>105</v>
      </c>
      <c r="C81" s="67">
        <v>0</v>
      </c>
      <c r="D81" s="66">
        <v>0</v>
      </c>
      <c r="E81" s="60"/>
      <c r="F81" s="60"/>
      <c r="G81" s="2"/>
    </row>
    <row r="82" spans="2:7">
      <c r="B82" s="64" t="s">
        <v>106</v>
      </c>
      <c r="C82" s="65">
        <f>G43</f>
        <v>219600</v>
      </c>
      <c r="D82" s="66">
        <f>(C82/C86)</f>
        <v>5.6005606681499481E-2</v>
      </c>
      <c r="E82" s="60"/>
      <c r="F82" s="60"/>
      <c r="G82" s="2"/>
    </row>
    <row r="83" spans="2:7">
      <c r="B83" s="64" t="s">
        <v>107</v>
      </c>
      <c r="C83" s="65">
        <f>G56</f>
        <v>1173645</v>
      </c>
      <c r="D83" s="66">
        <f>(C83/C86)</f>
        <v>0.29932012865987456</v>
      </c>
      <c r="E83" s="60"/>
      <c r="F83" s="60"/>
      <c r="G83" s="2"/>
    </row>
    <row r="84" spans="2:7">
      <c r="B84" s="64" t="s">
        <v>108</v>
      </c>
      <c r="C84" s="68">
        <f>G61</f>
        <v>21075</v>
      </c>
      <c r="D84" s="66">
        <f>(C84/C86)</f>
        <v>5.3748550128078394E-3</v>
      </c>
      <c r="E84" s="69"/>
      <c r="F84" s="69"/>
      <c r="G84" s="2"/>
    </row>
    <row r="85" spans="2:7">
      <c r="B85" s="64" t="s">
        <v>109</v>
      </c>
      <c r="C85" s="68">
        <f>G64</f>
        <v>186716</v>
      </c>
      <c r="D85" s="66">
        <f>(C85/C86)</f>
        <v>4.7619047619047616E-2</v>
      </c>
      <c r="E85" s="69"/>
      <c r="F85" s="69"/>
      <c r="G85" s="2"/>
    </row>
    <row r="86" spans="2:7" ht="15.75" thickBot="1">
      <c r="B86" s="70" t="s">
        <v>110</v>
      </c>
      <c r="C86" s="71">
        <f>SUM(C80:C85)</f>
        <v>3921036</v>
      </c>
      <c r="D86" s="72">
        <f>SUM(D80:D85)</f>
        <v>1</v>
      </c>
      <c r="E86" s="69"/>
      <c r="F86" s="69"/>
      <c r="G86" s="2"/>
    </row>
    <row r="87" spans="2:7">
      <c r="B87" s="46"/>
      <c r="C87" s="45"/>
      <c r="D87" s="45"/>
      <c r="E87" s="45"/>
      <c r="F87" s="45"/>
      <c r="G87" s="2"/>
    </row>
    <row r="88" spans="2:7" ht="15.75" thickBot="1">
      <c r="B88" s="73"/>
      <c r="C88" s="45"/>
      <c r="D88" s="45"/>
      <c r="E88" s="45"/>
      <c r="F88" s="45"/>
      <c r="G88" s="2"/>
    </row>
    <row r="89" spans="2:7" ht="15.75" thickBot="1">
      <c r="B89" s="74"/>
      <c r="C89" s="58" t="s">
        <v>111</v>
      </c>
      <c r="D89" s="75"/>
      <c r="E89" s="76"/>
      <c r="F89" s="69"/>
      <c r="G89" s="2"/>
    </row>
    <row r="90" spans="2:7">
      <c r="B90" s="77" t="s">
        <v>112</v>
      </c>
      <c r="C90" s="83">
        <v>22000</v>
      </c>
      <c r="D90" s="83">
        <v>25000</v>
      </c>
      <c r="E90" s="84">
        <v>28000</v>
      </c>
      <c r="F90" s="78"/>
      <c r="G90" s="2"/>
    </row>
    <row r="91" spans="2:7" ht="15.75" thickBot="1">
      <c r="B91" s="70" t="s">
        <v>113</v>
      </c>
      <c r="C91" s="85">
        <f>(G65/C90)</f>
        <v>178.2289090909091</v>
      </c>
      <c r="D91" s="85">
        <f>(G65/D90)</f>
        <v>156.84144000000001</v>
      </c>
      <c r="E91" s="86">
        <f>(G65/E90)</f>
        <v>140.03700000000001</v>
      </c>
      <c r="F91" s="78"/>
      <c r="G91" s="2"/>
    </row>
    <row r="92" spans="2:7">
      <c r="B92" s="79" t="s">
        <v>114</v>
      </c>
      <c r="C92" s="51"/>
      <c r="D92" s="51"/>
      <c r="E92" s="51"/>
      <c r="F92" s="51"/>
      <c r="G92" s="2"/>
    </row>
    <row r="93" spans="2:7">
      <c r="B93" s="2"/>
      <c r="C93" s="2"/>
      <c r="D93" s="2"/>
      <c r="E93" s="2"/>
      <c r="F93" s="2"/>
      <c r="G93" s="2"/>
    </row>
    <row r="94" spans="2:7">
      <c r="B94" s="2"/>
      <c r="C94" s="2"/>
      <c r="D94" s="2"/>
      <c r="E94" s="2"/>
      <c r="F94" s="2"/>
      <c r="G94" s="2"/>
    </row>
    <row r="95" spans="2:7">
      <c r="B95" s="2"/>
      <c r="C95" s="2"/>
      <c r="D95" s="2"/>
      <c r="E95" s="2"/>
      <c r="F95" s="2"/>
      <c r="G95" s="2"/>
    </row>
    <row r="96" spans="2:7">
      <c r="B96" s="2"/>
      <c r="C96" s="2"/>
      <c r="D96" s="2"/>
      <c r="E96" s="2"/>
      <c r="F96" s="2"/>
      <c r="G96" s="2"/>
    </row>
    <row r="97" spans="2:7">
      <c r="B97" s="2"/>
      <c r="C97" s="2"/>
      <c r="D97" s="2"/>
      <c r="E97" s="2"/>
      <c r="F97" s="2"/>
      <c r="G97" s="2"/>
    </row>
    <row r="98" spans="2:7">
      <c r="B98" s="2"/>
      <c r="C98" s="2"/>
      <c r="D98" s="2"/>
      <c r="E98" s="2"/>
      <c r="F98" s="2"/>
      <c r="G98" s="2"/>
    </row>
    <row r="99" spans="2:7">
      <c r="B99" s="2"/>
      <c r="C99" s="2"/>
      <c r="D99" s="2"/>
      <c r="E99" s="2"/>
      <c r="F99" s="2"/>
      <c r="G99" s="2"/>
    </row>
    <row r="100" spans="2:7">
      <c r="B100" s="2"/>
      <c r="C100" s="2"/>
      <c r="D100" s="2"/>
      <c r="E100" s="2"/>
      <c r="F100" s="2"/>
      <c r="G100" s="2"/>
    </row>
    <row r="101" spans="2:7">
      <c r="B101" s="2"/>
      <c r="C101" s="2"/>
      <c r="D101" s="2"/>
      <c r="E101" s="2"/>
      <c r="F101" s="2"/>
      <c r="G101" s="2"/>
    </row>
    <row r="102" spans="2:7">
      <c r="B102" s="2"/>
      <c r="C102" s="2"/>
      <c r="D102" s="2"/>
      <c r="E102" s="2"/>
      <c r="F102" s="2"/>
      <c r="G102" s="2"/>
    </row>
    <row r="103" spans="2:7">
      <c r="B103" s="2"/>
      <c r="C103" s="2"/>
      <c r="D103" s="2"/>
      <c r="E103" s="2"/>
      <c r="F103" s="2"/>
      <c r="G103" s="2"/>
    </row>
    <row r="104" spans="2:7">
      <c r="B104" s="2"/>
      <c r="C104" s="2"/>
      <c r="D104" s="2"/>
      <c r="E104" s="2"/>
      <c r="F104" s="2"/>
      <c r="G104" s="2"/>
    </row>
    <row r="105" spans="2:7">
      <c r="B105" s="2"/>
      <c r="C105" s="2"/>
      <c r="D105" s="2"/>
      <c r="E105" s="2"/>
      <c r="F105" s="2"/>
      <c r="G105" s="2"/>
    </row>
    <row r="106" spans="2:7">
      <c r="B106" s="2"/>
      <c r="C106" s="2"/>
      <c r="D106" s="2"/>
      <c r="E106" s="2"/>
      <c r="F106" s="2"/>
      <c r="G106" s="2"/>
    </row>
    <row r="107" spans="2:7">
      <c r="B107" s="2"/>
      <c r="C107" s="2"/>
      <c r="D107" s="2"/>
      <c r="E107" s="2"/>
      <c r="F107" s="2"/>
      <c r="G107" s="2"/>
    </row>
    <row r="108" spans="2:7">
      <c r="B108" s="2"/>
      <c r="C108" s="2"/>
      <c r="D108" s="2"/>
      <c r="E108" s="2"/>
      <c r="F108" s="2"/>
      <c r="G108" s="2"/>
    </row>
  </sheetData>
  <mergeCells count="8">
    <mergeCell ref="C15:D15"/>
    <mergeCell ref="B17:G17"/>
    <mergeCell ref="C9:D9"/>
    <mergeCell ref="C10:D10"/>
    <mergeCell ref="C11:D11"/>
    <mergeCell ref="C12:D12"/>
    <mergeCell ref="C13:D13"/>
    <mergeCell ref="C14:D1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4" ma:contentTypeDescription="Crear nuevo documento." ma:contentTypeScope="" ma:versionID="5bf5ccadf810987d5d1ebb8d4cf09a89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9af12570691e92a3aeadeec3feb0008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AD671B-50D0-48C1-870F-1E4CF5635AEE}"/>
</file>

<file path=customXml/itemProps2.xml><?xml version="1.0" encoding="utf-8"?>
<ds:datastoreItem xmlns:ds="http://schemas.openxmlformats.org/officeDocument/2006/customXml" ds:itemID="{1C0E856A-A80E-4372-A733-F82247C60221}"/>
</file>

<file path=customXml/itemProps3.xml><?xml version="1.0" encoding="utf-8"?>
<ds:datastoreItem xmlns:ds="http://schemas.openxmlformats.org/officeDocument/2006/customXml" ds:itemID="{55A5798E-796C-45D1-8342-5D340170DF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Hewlett-Packard Company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LUCIA MARCELA PAZ GONZALEZ DOSSETTO</dc:creator>
  <cp:keywords/>
  <dc:description/>
  <cp:lastModifiedBy>Ovalle Manquez Edison Leopoldo</cp:lastModifiedBy>
  <cp:revision/>
  <dcterms:created xsi:type="dcterms:W3CDTF">2022-03-15T19:35:25Z</dcterms:created>
  <dcterms:modified xsi:type="dcterms:W3CDTF">2022-06-20T18:47:44Z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