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lvarezp\Documents\INDAP 2022\FICHAS TECNICAS ACTUALIZACION JUNIO 2022\FICHAS TÉCNICAS POR AREA\Ajustadas\Norte\"/>
    </mc:Choice>
  </mc:AlternateContent>
  <bookViews>
    <workbookView xWindow="0" yWindow="0" windowWidth="25200" windowHeight="11385"/>
  </bookViews>
  <sheets>
    <sheet name="ACELG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4" i="1" l="1"/>
  <c r="G63" i="1"/>
  <c r="G66" i="1" s="1"/>
  <c r="G49" i="1"/>
  <c r="G55" i="1" l="1"/>
  <c r="G57" i="1"/>
  <c r="G58" i="1"/>
  <c r="G52" i="1"/>
  <c r="G53" i="1"/>
  <c r="G51" i="1"/>
  <c r="G48" i="1"/>
  <c r="G39" i="1"/>
  <c r="G40" i="1"/>
  <c r="G41" i="1"/>
  <c r="G42" i="1"/>
  <c r="G43" i="1"/>
  <c r="G38" i="1"/>
  <c r="G44" i="1" l="1"/>
  <c r="G22" i="1"/>
  <c r="G23" i="1"/>
  <c r="G24" i="1"/>
  <c r="G25" i="1"/>
  <c r="G26" i="1"/>
  <c r="G27" i="1"/>
  <c r="G28" i="1"/>
  <c r="G21" i="1"/>
  <c r="G12" i="1"/>
  <c r="C89" i="1" l="1"/>
  <c r="G71" i="1"/>
  <c r="G29" i="1" l="1"/>
  <c r="C85" i="1" s="1"/>
  <c r="G59" i="1"/>
  <c r="C88" i="1" s="1"/>
  <c r="C87" i="1"/>
  <c r="G68" i="1" l="1"/>
  <c r="G69" i="1" s="1"/>
  <c r="G70" i="1" l="1"/>
  <c r="D96" i="1" s="1"/>
  <c r="C90" i="1"/>
  <c r="E96" i="1" l="1"/>
  <c r="C96" i="1"/>
  <c r="G72" i="1"/>
  <c r="C91" i="1"/>
  <c r="D88" i="1" l="1"/>
  <c r="D89" i="1"/>
  <c r="D87" i="1"/>
  <c r="D85" i="1"/>
  <c r="D90" i="1"/>
  <c r="D91" i="1" l="1"/>
</calcChain>
</file>

<file path=xl/sharedStrings.xml><?xml version="1.0" encoding="utf-8"?>
<sst xmlns="http://schemas.openxmlformats.org/spreadsheetml/2006/main" count="182" uniqueCount="120">
  <si>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</si>
  <si>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</si>
  <si>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</si>
  <si>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</si>
  <si>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</si>
  <si>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</si>
  <si>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</si>
  <si>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</si>
  <si>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</si>
  <si>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</si>
  <si>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</si>
  <si>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</si>
  <si>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</si>
  <si>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</si>
  <si>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</si>
  <si>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</si>
  <si>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</si>
  <si>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</si>
  <si>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</si>
  <si>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</si>
  <si>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</si>
  <si>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</si>
  <si>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</si>
  <si>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</si>
  <si>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</si>
  <si>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</si>
  <si>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</si>
  <si>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</si>
  <si>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</si>
  <si>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</si>
  <si>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</si>
  <si>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</si>
  <si>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</si>
  <si>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</si>
  <si>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</si>
  <si>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</si>
  <si>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</si>
  <si>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</si>
  <si>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</si>
  <si>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</si>
  <si>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</si>
  <si>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</si>
  <si>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</si>
  <si>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</si>
  <si>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</si>
  <si>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</si>
  <si>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</si>
  <si>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</si>
  <si>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</si>
  <si>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</si>
  <si>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</si>
  <si>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</si>
  <si>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</si>
  <si>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</si>
  <si>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</si>
  <si>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</si>
  <si>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</si>
  <si>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</si>
  <si>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</si>
  <si>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</si>
  <si>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</si>
  <si>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</si>
  <si>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ACELGA</t>
  </si>
  <si>
    <t>Yanhui, Penca Blanca, Bressane.</t>
  </si>
  <si>
    <t>MEDIO-BAJO</t>
  </si>
  <si>
    <t>METROPOLITANA</t>
  </si>
  <si>
    <t>NORTE</t>
  </si>
  <si>
    <t>MERCADO INTERNO</t>
  </si>
  <si>
    <t>AGUA RIEGO</t>
  </si>
  <si>
    <t>Riego</t>
  </si>
  <si>
    <t>Ene-Ago</t>
  </si>
  <si>
    <t>Transplante</t>
  </si>
  <si>
    <t>Febrero</t>
  </si>
  <si>
    <t>Limpia Manual y Azadón</t>
  </si>
  <si>
    <t>Feb-May</t>
  </si>
  <si>
    <t>Acarreo Insumos y Cosecha</t>
  </si>
  <si>
    <t>Feb-Ago</t>
  </si>
  <si>
    <t>Aplicación fertilizantes y Siembra</t>
  </si>
  <si>
    <t>Feb-Jun</t>
  </si>
  <si>
    <t>Mar-May</t>
  </si>
  <si>
    <t>Aplicación de Agroquímicos</t>
  </si>
  <si>
    <t>Cosecha</t>
  </si>
  <si>
    <t>Atados</t>
  </si>
  <si>
    <t>Abr-Ago</t>
  </si>
  <si>
    <t xml:space="preserve"> </t>
  </si>
  <si>
    <t>Enero</t>
  </si>
  <si>
    <t>Rastraje</t>
  </si>
  <si>
    <t>Ene-Feb</t>
  </si>
  <si>
    <t>Acequiadora</t>
  </si>
  <si>
    <t>Melgadura y aplicar fertilizantes</t>
  </si>
  <si>
    <t>Aplicación de Pesticidas</t>
  </si>
  <si>
    <t>Acarreo de insumos</t>
  </si>
  <si>
    <t>SEMILLAS (Corriente)</t>
  </si>
  <si>
    <t>Diciembre</t>
  </si>
  <si>
    <t>Almacigo,Preparación Suelo y Labores</t>
  </si>
  <si>
    <t>Urea</t>
  </si>
  <si>
    <t>Superfosfato Triple</t>
  </si>
  <si>
    <t>Salitre Potasico</t>
  </si>
  <si>
    <t>Mar-Jul</t>
  </si>
  <si>
    <t>FUNGICIDA</t>
  </si>
  <si>
    <t>Polyben 50 WP</t>
  </si>
  <si>
    <t>May-Jul</t>
  </si>
  <si>
    <t>Karate Zeon</t>
  </si>
  <si>
    <t>Feb-Jul</t>
  </si>
  <si>
    <t>Pirimor</t>
  </si>
  <si>
    <t>Bolsa</t>
  </si>
  <si>
    <t>1</t>
  </si>
  <si>
    <t>Lt</t>
  </si>
  <si>
    <t>Agua de Pozo</t>
  </si>
  <si>
    <t>kwh</t>
  </si>
  <si>
    <t>Analisis de Suelo</t>
  </si>
  <si>
    <t>Nov-Dic</t>
  </si>
  <si>
    <t>PRECIO ESPERADO ($/atados)</t>
  </si>
  <si>
    <t>RENDIMIENTO (Atados /ha)</t>
  </si>
  <si>
    <t>Rendimiento (atados/hà)</t>
  </si>
  <si>
    <t>Costo unitario ($/atados) (*)</t>
  </si>
  <si>
    <t>ESCENARIOS COSTO UNITARIO  ($/atados)</t>
  </si>
  <si>
    <t>Todas</t>
  </si>
  <si>
    <t xml:space="preserve">Dic </t>
  </si>
  <si>
    <t>Traslado a mercado mayorista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</si>
</sst>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3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sz val="11"/>
      <color rgb="FFFF0000"/>
      <name val="Calibri"/>
      <family val="2"/>
    </font>
    <font>
      <b/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0" fontId="18" fillId="0" borderId="17"/>
  </cellStyleXfs>
  <cellXfs count="177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4" fillId="2" borderId="5" xfId="0" applyNumberFormat="1" applyFont="1" applyFill="1" applyBorder="1" applyAlignment="1">
      <alignment wrapText="1"/>
    </xf>
    <xf numFmtId="49" fontId="4" fillId="2" borderId="5" xfId="0" applyNumberFormat="1" applyFont="1" applyFill="1" applyBorder="1" applyAlignment="1">
      <alignment horizontal="right"/>
    </xf>
    <xf numFmtId="49" fontId="4" fillId="2" borderId="5" xfId="0" applyNumberFormat="1" applyFont="1" applyFill="1" applyBorder="1" applyAlignment="1">
      <alignment horizontal="right" wrapText="1"/>
    </xf>
    <xf numFmtId="49" fontId="4" fillId="2" borderId="5" xfId="0" applyNumberFormat="1" applyFont="1" applyFill="1" applyBorder="1" applyAlignment="1"/>
    <xf numFmtId="0" fontId="4" fillId="2" borderId="5" xfId="0" applyFont="1" applyFill="1" applyBorder="1" applyAlignment="1"/>
    <xf numFmtId="3" fontId="4" fillId="2" borderId="5" xfId="0" applyNumberFormat="1" applyFont="1" applyFill="1" applyBorder="1" applyAlignment="1">
      <alignment horizontal="right" wrapText="1"/>
    </xf>
    <xf numFmtId="0" fontId="2" fillId="2" borderId="3" xfId="0" applyFont="1" applyFill="1" applyBorder="1" applyAlignment="1"/>
    <xf numFmtId="0" fontId="2" fillId="2" borderId="6" xfId="0" applyFont="1" applyFill="1" applyBorder="1" applyAlignment="1"/>
    <xf numFmtId="0" fontId="2" fillId="2" borderId="6" xfId="0" applyFont="1" applyFill="1" applyBorder="1" applyAlignment="1">
      <alignment horizontal="justify" wrapText="1"/>
    </xf>
    <xf numFmtId="0" fontId="0" fillId="2" borderId="7" xfId="0" applyFont="1" applyFill="1" applyBorder="1" applyAlignment="1"/>
    <xf numFmtId="0" fontId="2" fillId="2" borderId="8" xfId="0" applyFont="1" applyFill="1" applyBorder="1" applyAlignment="1"/>
    <xf numFmtId="0" fontId="2" fillId="2" borderId="9" xfId="0" applyFont="1" applyFill="1" applyBorder="1" applyAlignment="1">
      <alignment horizontal="left"/>
    </xf>
    <xf numFmtId="0" fontId="2" fillId="2" borderId="9" xfId="0" applyFont="1" applyFill="1" applyBorder="1" applyAlignment="1"/>
    <xf numFmtId="49" fontId="1" fillId="5" borderId="10" xfId="0" applyNumberFormat="1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2" fillId="2" borderId="9" xfId="0" applyNumberFormat="1" applyFont="1" applyFill="1" applyBorder="1" applyAlignment="1"/>
    <xf numFmtId="49" fontId="1" fillId="5" borderId="12" xfId="0" applyNumberFormat="1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2" xfId="0" applyNumberFormat="1" applyFont="1" applyFill="1" applyBorder="1" applyAlignment="1">
      <alignment horizontal="center" vertical="center"/>
    </xf>
    <xf numFmtId="49" fontId="1" fillId="3" borderId="12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49" fontId="3" fillId="3" borderId="12" xfId="0" applyNumberFormat="1" applyFont="1" applyFill="1" applyBorder="1" applyAlignment="1">
      <alignment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vertical="center"/>
    </xf>
    <xf numFmtId="0" fontId="2" fillId="2" borderId="14" xfId="0" applyFont="1" applyFill="1" applyBorder="1" applyAlignment="1"/>
    <xf numFmtId="0" fontId="2" fillId="2" borderId="15" xfId="0" applyFont="1" applyFill="1" applyBorder="1" applyAlignment="1"/>
    <xf numFmtId="3" fontId="2" fillId="2" borderId="15" xfId="0" applyNumberFormat="1" applyFont="1" applyFill="1" applyBorder="1" applyAlignment="1"/>
    <xf numFmtId="49" fontId="1" fillId="3" borderId="10" xfId="0" applyNumberFormat="1" applyFont="1" applyFill="1" applyBorder="1" applyAlignment="1">
      <alignment horizontal="center" vertical="center"/>
    </xf>
    <xf numFmtId="49" fontId="1" fillId="3" borderId="10" xfId="0" applyNumberFormat="1" applyFont="1" applyFill="1" applyBorder="1" applyAlignment="1">
      <alignment horizontal="center" vertical="center" wrapText="1"/>
    </xf>
    <xf numFmtId="49" fontId="7" fillId="3" borderId="12" xfId="0" applyNumberFormat="1" applyFont="1" applyFill="1" applyBorder="1" applyAlignment="1">
      <alignment vertical="center"/>
    </xf>
    <xf numFmtId="0" fontId="7" fillId="3" borderId="12" xfId="0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/>
    </xf>
    <xf numFmtId="49" fontId="8" fillId="3" borderId="12" xfId="0" applyNumberFormat="1" applyFont="1" applyFill="1" applyBorder="1" applyAlignment="1">
      <alignment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/>
    </xf>
    <xf numFmtId="0" fontId="1" fillId="5" borderId="12" xfId="0" applyFont="1" applyFill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0" fontId="14" fillId="6" borderId="17" xfId="0" applyFont="1" applyFill="1" applyBorder="1" applyAlignment="1"/>
    <xf numFmtId="49" fontId="12" fillId="7" borderId="18" xfId="0" applyNumberFormat="1" applyFont="1" applyFill="1" applyBorder="1" applyAlignment="1">
      <alignment vertical="center"/>
    </xf>
    <xf numFmtId="3" fontId="12" fillId="2" borderId="5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165" fontId="12" fillId="2" borderId="5" xfId="0" applyNumberFormat="1" applyFont="1" applyFill="1" applyBorder="1" applyAlignment="1">
      <alignment vertical="center"/>
    </xf>
    <xf numFmtId="0" fontId="9" fillId="6" borderId="17" xfId="0" applyFont="1" applyFill="1" applyBorder="1" applyAlignment="1">
      <alignment vertical="center"/>
    </xf>
    <xf numFmtId="164" fontId="1" fillId="2" borderId="17" xfId="0" applyNumberFormat="1" applyFont="1" applyFill="1" applyBorder="1" applyAlignment="1">
      <alignment vertical="center"/>
    </xf>
    <xf numFmtId="164" fontId="16" fillId="2" borderId="17" xfId="0" applyNumberFormat="1" applyFont="1" applyFill="1" applyBorder="1" applyAlignment="1">
      <alignment vertical="center"/>
    </xf>
    <xf numFmtId="0" fontId="14" fillId="2" borderId="17" xfId="0" applyFont="1" applyFill="1" applyBorder="1" applyAlignment="1"/>
    <xf numFmtId="0" fontId="0" fillId="2" borderId="19" xfId="0" applyFont="1" applyFill="1" applyBorder="1" applyAlignment="1"/>
    <xf numFmtId="49" fontId="0" fillId="2" borderId="17" xfId="0" applyNumberFormat="1" applyFont="1" applyFill="1" applyBorder="1" applyAlignment="1">
      <alignment vertical="center"/>
    </xf>
    <xf numFmtId="0" fontId="9" fillId="2" borderId="17" xfId="0" applyFont="1" applyFill="1" applyBorder="1" applyAlignment="1">
      <alignment vertical="center"/>
    </xf>
    <xf numFmtId="0" fontId="2" fillId="2" borderId="20" xfId="0" applyFont="1" applyFill="1" applyBorder="1" applyAlignment="1"/>
    <xf numFmtId="3" fontId="2" fillId="2" borderId="20" xfId="0" applyNumberFormat="1" applyFont="1" applyFill="1" applyBorder="1" applyAlignment="1"/>
    <xf numFmtId="49" fontId="1" fillId="5" borderId="21" xfId="0" applyNumberFormat="1" applyFont="1" applyFill="1" applyBorder="1" applyAlignment="1">
      <alignment vertical="center"/>
    </xf>
    <xf numFmtId="0" fontId="1" fillId="5" borderId="22" xfId="0" applyFont="1" applyFill="1" applyBorder="1" applyAlignment="1">
      <alignment vertical="center"/>
    </xf>
    <xf numFmtId="164" fontId="1" fillId="5" borderId="23" xfId="0" applyNumberFormat="1" applyFont="1" applyFill="1" applyBorder="1" applyAlignment="1">
      <alignment vertical="center"/>
    </xf>
    <xf numFmtId="49" fontId="1" fillId="3" borderId="24" xfId="0" applyNumberFormat="1" applyFont="1" applyFill="1" applyBorder="1" applyAlignment="1">
      <alignment vertical="center"/>
    </xf>
    <xf numFmtId="164" fontId="1" fillId="3" borderId="25" xfId="0" applyNumberFormat="1" applyFont="1" applyFill="1" applyBorder="1" applyAlignment="1">
      <alignment vertical="center"/>
    </xf>
    <xf numFmtId="49" fontId="1" fillId="5" borderId="24" xfId="0" applyNumberFormat="1" applyFont="1" applyFill="1" applyBorder="1" applyAlignment="1">
      <alignment vertical="center"/>
    </xf>
    <xf numFmtId="164" fontId="1" fillId="5" borderId="25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0" fontId="9" fillId="5" borderId="27" xfId="0" applyFont="1" applyFill="1" applyBorder="1" applyAlignment="1">
      <alignment vertical="center"/>
    </xf>
    <xf numFmtId="0" fontId="0" fillId="2" borderId="17" xfId="0" applyFont="1" applyFill="1" applyBorder="1" applyAlignment="1">
      <alignment vertical="center"/>
    </xf>
    <xf numFmtId="0" fontId="15" fillId="2" borderId="17" xfId="0" applyFont="1" applyFill="1" applyBorder="1" applyAlignment="1">
      <alignment vertical="center"/>
    </xf>
    <xf numFmtId="49" fontId="12" fillId="7" borderId="28" xfId="0" applyNumberFormat="1" applyFont="1" applyFill="1" applyBorder="1" applyAlignment="1">
      <alignment vertical="center"/>
    </xf>
    <xf numFmtId="49" fontId="14" fillId="7" borderId="29" xfId="0" applyNumberFormat="1" applyFont="1" applyFill="1" applyBorder="1" applyAlignment="1"/>
    <xf numFmtId="49" fontId="12" fillId="2" borderId="30" xfId="0" applyNumberFormat="1" applyFont="1" applyFill="1" applyBorder="1" applyAlignment="1">
      <alignment vertical="center"/>
    </xf>
    <xf numFmtId="9" fontId="14" fillId="2" borderId="31" xfId="0" applyNumberFormat="1" applyFont="1" applyFill="1" applyBorder="1" applyAlignment="1"/>
    <xf numFmtId="49" fontId="12" fillId="7" borderId="32" xfId="0" applyNumberFormat="1" applyFont="1" applyFill="1" applyBorder="1" applyAlignment="1">
      <alignment vertical="center"/>
    </xf>
    <xf numFmtId="165" fontId="12" fillId="7" borderId="33" xfId="0" applyNumberFormat="1" applyFont="1" applyFill="1" applyBorder="1" applyAlignment="1">
      <alignment vertical="center"/>
    </xf>
    <xf numFmtId="9" fontId="12" fillId="7" borderId="34" xfId="0" applyNumberFormat="1" applyFont="1" applyFill="1" applyBorder="1" applyAlignment="1">
      <alignment vertical="center"/>
    </xf>
    <xf numFmtId="0" fontId="14" fillId="8" borderId="37" xfId="0" applyFont="1" applyFill="1" applyBorder="1" applyAlignment="1"/>
    <xf numFmtId="0" fontId="14" fillId="2" borderId="17" xfId="0" applyFont="1" applyFill="1" applyBorder="1" applyAlignment="1">
      <alignment vertical="center"/>
    </xf>
    <xf numFmtId="49" fontId="14" fillId="2" borderId="17" xfId="0" applyNumberFormat="1" applyFont="1" applyFill="1" applyBorder="1" applyAlignment="1">
      <alignment vertical="center"/>
    </xf>
    <xf numFmtId="49" fontId="12" fillId="2" borderId="38" xfId="0" applyNumberFormat="1" applyFont="1" applyFill="1" applyBorder="1" applyAlignment="1">
      <alignment vertical="center"/>
    </xf>
    <xf numFmtId="0" fontId="14" fillId="2" borderId="39" xfId="0" applyFont="1" applyFill="1" applyBorder="1" applyAlignment="1"/>
    <xf numFmtId="0" fontId="14" fillId="2" borderId="40" xfId="0" applyFont="1" applyFill="1" applyBorder="1" applyAlignment="1"/>
    <xf numFmtId="49" fontId="14" fillId="2" borderId="41" xfId="0" applyNumberFormat="1" applyFont="1" applyFill="1" applyBorder="1" applyAlignment="1">
      <alignment vertical="center"/>
    </xf>
    <xf numFmtId="0" fontId="14" fillId="2" borderId="42" xfId="0" applyFont="1" applyFill="1" applyBorder="1" applyAlignment="1"/>
    <xf numFmtId="49" fontId="14" fillId="2" borderId="43" xfId="0" applyNumberFormat="1" applyFont="1" applyFill="1" applyBorder="1" applyAlignment="1">
      <alignment vertical="center"/>
    </xf>
    <xf numFmtId="0" fontId="14" fillId="2" borderId="44" xfId="0" applyFont="1" applyFill="1" applyBorder="1" applyAlignment="1"/>
    <xf numFmtId="0" fontId="14" fillId="2" borderId="45" xfId="0" applyFont="1" applyFill="1" applyBorder="1" applyAlignment="1"/>
    <xf numFmtId="0" fontId="12" fillId="6" borderId="17" xfId="0" applyFont="1" applyFill="1" applyBorder="1" applyAlignment="1">
      <alignment vertical="center"/>
    </xf>
    <xf numFmtId="49" fontId="12" fillId="7" borderId="46" xfId="0" applyNumberFormat="1" applyFont="1" applyFill="1" applyBorder="1" applyAlignment="1">
      <alignment vertical="center"/>
    </xf>
    <xf numFmtId="165" fontId="12" fillId="7" borderId="34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wrapText="1"/>
    </xf>
    <xf numFmtId="166" fontId="4" fillId="2" borderId="5" xfId="0" applyNumberFormat="1" applyFont="1" applyFill="1" applyBorder="1" applyAlignment="1"/>
    <xf numFmtId="49" fontId="4" fillId="2" borderId="5" xfId="0" applyNumberFormat="1" applyFont="1" applyFill="1" applyBorder="1" applyAlignment="1">
      <alignment horizontal="left" wrapText="1"/>
    </xf>
    <xf numFmtId="0" fontId="4" fillId="2" borderId="5" xfId="0" applyNumberFormat="1" applyFont="1" applyFill="1" applyBorder="1" applyAlignment="1">
      <alignment horizontal="center" wrapText="1"/>
    </xf>
    <xf numFmtId="3" fontId="4" fillId="2" borderId="5" xfId="0" applyNumberFormat="1" applyFont="1" applyFill="1" applyBorder="1" applyAlignment="1">
      <alignment horizontal="center" wrapText="1"/>
    </xf>
    <xf numFmtId="3" fontId="7" fillId="3" borderId="5" xfId="0" applyNumberFormat="1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/>
    </xf>
    <xf numFmtId="3" fontId="3" fillId="3" borderId="12" xfId="0" applyNumberFormat="1" applyFont="1" applyFill="1" applyBorder="1" applyAlignment="1">
      <alignment horizontal="center" vertical="center"/>
    </xf>
    <xf numFmtId="3" fontId="7" fillId="3" borderId="12" xfId="0" applyNumberFormat="1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center"/>
    </xf>
    <xf numFmtId="3" fontId="8" fillId="3" borderId="12" xfId="0" applyNumberFormat="1" applyFont="1" applyFill="1" applyBorder="1" applyAlignment="1">
      <alignment horizontal="center" vertical="center"/>
    </xf>
    <xf numFmtId="3" fontId="12" fillId="7" borderId="47" xfId="0" applyNumberFormat="1" applyFont="1" applyFill="1" applyBorder="1" applyAlignment="1">
      <alignment vertical="center"/>
    </xf>
    <xf numFmtId="0" fontId="2" fillId="2" borderId="52" xfId="0" applyFont="1" applyFill="1" applyBorder="1" applyAlignment="1"/>
    <xf numFmtId="0" fontId="5" fillId="2" borderId="52" xfId="0" applyFont="1" applyFill="1" applyBorder="1" applyAlignment="1"/>
    <xf numFmtId="0" fontId="0" fillId="2" borderId="53" xfId="0" applyFont="1" applyFill="1" applyBorder="1" applyAlignment="1"/>
    <xf numFmtId="0" fontId="2" fillId="2" borderId="54" xfId="0" applyFont="1" applyFill="1" applyBorder="1" applyAlignment="1">
      <alignment wrapText="1"/>
    </xf>
    <xf numFmtId="14" fontId="2" fillId="2" borderId="54" xfId="0" applyNumberFormat="1" applyFont="1" applyFill="1" applyBorder="1" applyAlignment="1"/>
    <xf numFmtId="49" fontId="1" fillId="3" borderId="51" xfId="0" applyNumberFormat="1" applyFont="1" applyFill="1" applyBorder="1" applyAlignment="1">
      <alignment vertical="center" wrapText="1"/>
    </xf>
    <xf numFmtId="49" fontId="2" fillId="2" borderId="51" xfId="0" applyNumberFormat="1" applyFont="1" applyFill="1" applyBorder="1" applyAlignment="1">
      <alignment horizontal="right"/>
    </xf>
    <xf numFmtId="49" fontId="4" fillId="2" borderId="51" xfId="0" applyNumberFormat="1" applyFont="1" applyFill="1" applyBorder="1" applyAlignment="1">
      <alignment vertical="center" wrapText="1"/>
    </xf>
    <xf numFmtId="49" fontId="4" fillId="2" borderId="51" xfId="0" applyNumberFormat="1" applyFont="1" applyFill="1" applyBorder="1" applyAlignment="1">
      <alignment horizontal="right"/>
    </xf>
    <xf numFmtId="49" fontId="4" fillId="2" borderId="51" xfId="0" applyNumberFormat="1" applyFont="1" applyFill="1" applyBorder="1" applyAlignment="1">
      <alignment horizontal="right" wrapText="1"/>
    </xf>
    <xf numFmtId="164" fontId="1" fillId="9" borderId="25" xfId="0" applyNumberFormat="1" applyFont="1" applyFill="1" applyBorder="1" applyAlignment="1">
      <alignment vertical="center"/>
    </xf>
    <xf numFmtId="49" fontId="4" fillId="2" borderId="51" xfId="0" applyNumberFormat="1" applyFont="1" applyFill="1" applyBorder="1" applyAlignment="1">
      <alignment horizontal="right" vertical="center" wrapText="1"/>
    </xf>
    <xf numFmtId="3" fontId="4" fillId="2" borderId="5" xfId="0" applyNumberFormat="1" applyFont="1" applyFill="1" applyBorder="1" applyAlignment="1"/>
    <xf numFmtId="49" fontId="4" fillId="2" borderId="5" xfId="0" applyNumberFormat="1" applyFont="1" applyFill="1" applyBorder="1" applyAlignment="1">
      <alignment horizontal="right" vertical="center" wrapText="1"/>
    </xf>
    <xf numFmtId="17" fontId="19" fillId="0" borderId="55" xfId="1" applyNumberFormat="1" applyFont="1" applyBorder="1" applyAlignment="1">
      <alignment horizontal="right" vertical="center"/>
    </xf>
    <xf numFmtId="0" fontId="0" fillId="0" borderId="7" xfId="0" applyFont="1" applyFill="1" applyBorder="1" applyAlignment="1"/>
    <xf numFmtId="0" fontId="0" fillId="0" borderId="0" xfId="0" applyNumberFormat="1" applyFont="1" applyFill="1" applyAlignment="1"/>
    <xf numFmtId="0" fontId="0" fillId="0" borderId="0" xfId="0" applyFont="1" applyFill="1" applyAlignment="1"/>
    <xf numFmtId="49" fontId="4" fillId="2" borderId="56" xfId="0" applyNumberFormat="1" applyFont="1" applyFill="1" applyBorder="1" applyAlignment="1">
      <alignment wrapText="1"/>
    </xf>
    <xf numFmtId="49" fontId="4" fillId="2" borderId="56" xfId="0" applyNumberFormat="1" applyFont="1" applyFill="1" applyBorder="1" applyAlignment="1">
      <alignment horizontal="center"/>
    </xf>
    <xf numFmtId="3" fontId="4" fillId="2" borderId="56" xfId="0" applyNumberFormat="1" applyFont="1" applyFill="1" applyBorder="1" applyAlignment="1">
      <alignment horizontal="center"/>
    </xf>
    <xf numFmtId="49" fontId="4" fillId="2" borderId="56" xfId="0" applyNumberFormat="1" applyFont="1" applyFill="1" applyBorder="1" applyAlignment="1">
      <alignment horizontal="center" wrapText="1"/>
    </xf>
    <xf numFmtId="49" fontId="8" fillId="3" borderId="57" xfId="0" applyNumberFormat="1" applyFont="1" applyFill="1" applyBorder="1" applyAlignment="1">
      <alignment vertical="center"/>
    </xf>
    <xf numFmtId="0" fontId="8" fillId="3" borderId="57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vertical="center"/>
    </xf>
    <xf numFmtId="3" fontId="8" fillId="3" borderId="57" xfId="0" applyNumberFormat="1" applyFont="1" applyFill="1" applyBorder="1" applyAlignment="1">
      <alignment horizontal="center" vertical="center"/>
    </xf>
    <xf numFmtId="49" fontId="4" fillId="2" borderId="51" xfId="0" applyNumberFormat="1" applyFont="1" applyFill="1" applyBorder="1" applyAlignment="1">
      <alignment wrapText="1"/>
    </xf>
    <xf numFmtId="49" fontId="4" fillId="2" borderId="51" xfId="0" applyNumberFormat="1" applyFont="1" applyFill="1" applyBorder="1" applyAlignment="1">
      <alignment horizontal="center"/>
    </xf>
    <xf numFmtId="3" fontId="4" fillId="2" borderId="51" xfId="0" applyNumberFormat="1" applyFont="1" applyFill="1" applyBorder="1" applyAlignment="1">
      <alignment horizontal="center"/>
    </xf>
    <xf numFmtId="49" fontId="4" fillId="2" borderId="51" xfId="0" applyNumberFormat="1" applyFont="1" applyFill="1" applyBorder="1" applyAlignment="1">
      <alignment horizontal="center" wrapText="1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/>
    <xf numFmtId="0" fontId="4" fillId="2" borderId="5" xfId="0" applyFont="1" applyFill="1" applyBorder="1" applyAlignment="1"/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17" fillId="8" borderId="48" xfId="0" applyNumberFormat="1" applyFont="1" applyFill="1" applyBorder="1" applyAlignment="1">
      <alignment horizontal="center" vertical="center"/>
    </xf>
    <xf numFmtId="49" fontId="17" fillId="8" borderId="49" xfId="0" applyNumberFormat="1" applyFont="1" applyFill="1" applyBorder="1" applyAlignment="1">
      <alignment horizontal="center" vertical="center"/>
    </xf>
    <xf numFmtId="49" fontId="17" fillId="8" borderId="50" xfId="0" applyNumberFormat="1" applyFont="1" applyFill="1" applyBorder="1" applyAlignment="1">
      <alignment horizontal="center" vertical="center"/>
    </xf>
    <xf numFmtId="49" fontId="17" fillId="8" borderId="35" xfId="0" applyNumberFormat="1" applyFont="1" applyFill="1" applyBorder="1" applyAlignment="1">
      <alignment vertical="center"/>
    </xf>
    <xf numFmtId="0" fontId="12" fillId="8" borderId="36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49" fontId="20" fillId="0" borderId="5" xfId="0" applyNumberFormat="1" applyFont="1" applyFill="1" applyBorder="1" applyAlignment="1">
      <alignment horizontal="left"/>
    </xf>
    <xf numFmtId="0" fontId="20" fillId="0" borderId="5" xfId="0" applyFont="1" applyFill="1" applyBorder="1" applyAlignment="1">
      <alignment horizontal="center"/>
    </xf>
    <xf numFmtId="3" fontId="20" fillId="0" borderId="5" xfId="0" applyNumberFormat="1" applyFont="1" applyFill="1" applyBorder="1" applyAlignment="1">
      <alignment horizontal="center"/>
    </xf>
    <xf numFmtId="0" fontId="21" fillId="0" borderId="7" xfId="0" applyFont="1" applyFill="1" applyBorder="1" applyAlignment="1"/>
    <xf numFmtId="0" fontId="21" fillId="0" borderId="0" xfId="0" applyNumberFormat="1" applyFont="1" applyFill="1" applyAlignment="1"/>
    <xf numFmtId="0" fontId="21" fillId="0" borderId="0" xfId="0" applyFont="1" applyFill="1" applyAlignment="1"/>
    <xf numFmtId="49" fontId="22" fillId="2" borderId="5" xfId="0" applyNumberFormat="1" applyFont="1" applyFill="1" applyBorder="1" applyAlignment="1">
      <alignment horizontal="left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/>
    </xf>
    <xf numFmtId="3" fontId="20" fillId="2" borderId="5" xfId="0" applyNumberFormat="1" applyFont="1" applyFill="1" applyBorder="1" applyAlignment="1">
      <alignment horizontal="center"/>
    </xf>
    <xf numFmtId="49" fontId="20" fillId="2" borderId="5" xfId="0" applyNumberFormat="1" applyFont="1" applyFill="1" applyBorder="1" applyAlignment="1">
      <alignment horizontal="left"/>
    </xf>
    <xf numFmtId="49" fontId="20" fillId="2" borderId="5" xfId="0" applyNumberFormat="1" applyFont="1" applyFill="1" applyBorder="1" applyAlignment="1">
      <alignment horizontal="center"/>
    </xf>
    <xf numFmtId="0" fontId="20" fillId="2" borderId="5" xfId="0" applyNumberFormat="1" applyFont="1" applyFill="1" applyBorder="1" applyAlignment="1">
      <alignment horizontal="center"/>
    </xf>
    <xf numFmtId="49" fontId="22" fillId="2" borderId="5" xfId="0" applyNumberFormat="1" applyFont="1" applyFill="1" applyBorder="1" applyAlignment="1">
      <alignment horizontal="left"/>
    </xf>
    <xf numFmtId="49" fontId="20" fillId="0" borderId="5" xfId="0" applyNumberFormat="1" applyFont="1" applyFill="1" applyBorder="1" applyAlignment="1">
      <alignment horizontal="center"/>
    </xf>
    <xf numFmtId="0" fontId="20" fillId="0" borderId="5" xfId="0" applyNumberFormat="1" applyFont="1" applyFill="1" applyBorder="1" applyAlignment="1">
      <alignment horizontal="center"/>
    </xf>
    <xf numFmtId="49" fontId="22" fillId="0" borderId="5" xfId="0" applyNumberFormat="1" applyFont="1" applyFill="1" applyBorder="1" applyAlignment="1">
      <alignment horizontal="left"/>
    </xf>
    <xf numFmtId="49" fontId="20" fillId="0" borderId="16" xfId="0" applyNumberFormat="1" applyFont="1" applyFill="1" applyBorder="1" applyAlignment="1">
      <alignment horizontal="left"/>
    </xf>
    <xf numFmtId="0" fontId="20" fillId="0" borderId="16" xfId="0" applyNumberFormat="1" applyFont="1" applyFill="1" applyBorder="1" applyAlignment="1">
      <alignment horizontal="center"/>
    </xf>
    <xf numFmtId="49" fontId="20" fillId="0" borderId="16" xfId="0" applyNumberFormat="1" applyFont="1" applyFill="1" applyBorder="1" applyAlignment="1">
      <alignment horizontal="center"/>
    </xf>
    <xf numFmtId="3" fontId="20" fillId="0" borderId="16" xfId="0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152399</xdr:rowOff>
    </xdr:from>
    <xdr:to>
      <xdr:col>7</xdr:col>
      <xdr:colOff>19050</xdr:colOff>
      <xdr:row>7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152399"/>
          <a:ext cx="7058025" cy="12001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I97"/>
  <sheetViews>
    <sheetView showGridLines="0" tabSelected="1" topLeftCell="B4" workbookViewId="0">
      <selection activeCell="G25" sqref="G25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6.5703125" style="1" customWidth="1"/>
    <col min="3" max="3" width="13.42578125" style="1" customWidth="1"/>
    <col min="4" max="4" width="12.5703125" style="1" customWidth="1"/>
    <col min="5" max="5" width="15.85546875" style="1" customWidth="1"/>
    <col min="6" max="6" width="16.85546875" style="1" customWidth="1"/>
    <col min="7" max="7" width="20" style="1" customWidth="1"/>
    <col min="8" max="8" width="5" style="1" customWidth="1"/>
    <col min="9" max="243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113"/>
      <c r="C8" s="113"/>
      <c r="D8" s="2"/>
      <c r="E8" s="3"/>
      <c r="F8" s="3"/>
      <c r="G8" s="3"/>
    </row>
    <row r="9" spans="1:7" ht="12" customHeight="1" x14ac:dyDescent="0.25">
      <c r="A9" s="61"/>
      <c r="B9" s="116" t="s">
        <v>0</v>
      </c>
      <c r="C9" s="117" t="s">
        <v>62</v>
      </c>
      <c r="D9" s="111"/>
      <c r="E9" s="141" t="s">
        <v>113</v>
      </c>
      <c r="F9" s="142"/>
      <c r="G9" s="123">
        <v>10400</v>
      </c>
    </row>
    <row r="10" spans="1:7" ht="38.25" customHeight="1" x14ac:dyDescent="0.25">
      <c r="A10" s="61"/>
      <c r="B10" s="118" t="s">
        <v>1</v>
      </c>
      <c r="C10" s="122" t="s">
        <v>63</v>
      </c>
      <c r="D10" s="112"/>
      <c r="E10" s="154" t="s">
        <v>2</v>
      </c>
      <c r="F10" s="155"/>
      <c r="G10" s="124" t="s">
        <v>83</v>
      </c>
    </row>
    <row r="11" spans="1:7" ht="18" customHeight="1" x14ac:dyDescent="0.25">
      <c r="A11" s="61"/>
      <c r="B11" s="118" t="s">
        <v>3</v>
      </c>
      <c r="C11" s="119" t="s">
        <v>64</v>
      </c>
      <c r="D11" s="112"/>
      <c r="E11" s="143" t="s">
        <v>112</v>
      </c>
      <c r="F11" s="144"/>
      <c r="G11" s="100">
        <v>772</v>
      </c>
    </row>
    <row r="12" spans="1:7" ht="11.25" customHeight="1" x14ac:dyDescent="0.25">
      <c r="A12" s="61"/>
      <c r="B12" s="118" t="s">
        <v>4</v>
      </c>
      <c r="C12" s="120" t="s">
        <v>65</v>
      </c>
      <c r="D12" s="112"/>
      <c r="E12" s="8" t="s">
        <v>5</v>
      </c>
      <c r="F12" s="9"/>
      <c r="G12" s="10">
        <f>G9*G11</f>
        <v>8028800</v>
      </c>
    </row>
    <row r="13" spans="1:7" ht="11.25" customHeight="1" x14ac:dyDescent="0.25">
      <c r="A13" s="61"/>
      <c r="B13" s="118" t="s">
        <v>6</v>
      </c>
      <c r="C13" s="119" t="s">
        <v>66</v>
      </c>
      <c r="D13" s="112"/>
      <c r="E13" s="143" t="s">
        <v>7</v>
      </c>
      <c r="F13" s="144"/>
      <c r="G13" s="6" t="s">
        <v>67</v>
      </c>
    </row>
    <row r="14" spans="1:7" ht="13.5" customHeight="1" x14ac:dyDescent="0.25">
      <c r="A14" s="61"/>
      <c r="B14" s="118" t="s">
        <v>8</v>
      </c>
      <c r="C14" s="119" t="s">
        <v>117</v>
      </c>
      <c r="D14" s="112"/>
      <c r="E14" s="143" t="s">
        <v>9</v>
      </c>
      <c r="F14" s="144"/>
      <c r="G14" s="6" t="s">
        <v>83</v>
      </c>
    </row>
    <row r="15" spans="1:7" ht="25.5" customHeight="1" x14ac:dyDescent="0.25">
      <c r="A15" s="61"/>
      <c r="B15" s="118" t="s">
        <v>10</v>
      </c>
      <c r="C15" s="125">
        <v>44726</v>
      </c>
      <c r="D15" s="112"/>
      <c r="E15" s="145" t="s">
        <v>11</v>
      </c>
      <c r="F15" s="146"/>
      <c r="G15" s="7" t="s">
        <v>68</v>
      </c>
    </row>
    <row r="16" spans="1:7" ht="12" customHeight="1" x14ac:dyDescent="0.25">
      <c r="A16" s="2"/>
      <c r="B16" s="114"/>
      <c r="C16" s="115"/>
      <c r="D16" s="11"/>
      <c r="E16" s="12"/>
      <c r="F16" s="12"/>
      <c r="G16" s="13"/>
    </row>
    <row r="17" spans="1:7" ht="12" customHeight="1" x14ac:dyDescent="0.25">
      <c r="A17" s="14"/>
      <c r="B17" s="147" t="s">
        <v>12</v>
      </c>
      <c r="C17" s="148"/>
      <c r="D17" s="148"/>
      <c r="E17" s="148"/>
      <c r="F17" s="148"/>
      <c r="G17" s="148"/>
    </row>
    <row r="18" spans="1:7" ht="12" customHeight="1" x14ac:dyDescent="0.25">
      <c r="A18" s="2"/>
      <c r="B18" s="15"/>
      <c r="C18" s="16"/>
      <c r="D18" s="16"/>
      <c r="E18" s="16"/>
      <c r="F18" s="17"/>
      <c r="G18" s="17"/>
    </row>
    <row r="19" spans="1:7" ht="12" customHeight="1" x14ac:dyDescent="0.25">
      <c r="A19" s="4"/>
      <c r="B19" s="18" t="s">
        <v>13</v>
      </c>
      <c r="C19" s="19"/>
      <c r="D19" s="20"/>
      <c r="E19" s="20"/>
      <c r="F19" s="20"/>
      <c r="G19" s="20"/>
    </row>
    <row r="20" spans="1:7" ht="24" customHeight="1" x14ac:dyDescent="0.25">
      <c r="A20" s="14"/>
      <c r="B20" s="21" t="s">
        <v>14</v>
      </c>
      <c r="C20" s="21" t="s">
        <v>15</v>
      </c>
      <c r="D20" s="21" t="s">
        <v>16</v>
      </c>
      <c r="E20" s="21" t="s">
        <v>17</v>
      </c>
      <c r="F20" s="21" t="s">
        <v>18</v>
      </c>
      <c r="G20" s="21" t="s">
        <v>19</v>
      </c>
    </row>
    <row r="21" spans="1:7" ht="12.75" customHeight="1" x14ac:dyDescent="0.25">
      <c r="A21" s="14"/>
      <c r="B21" s="101" t="s">
        <v>69</v>
      </c>
      <c r="C21" s="22" t="s">
        <v>20</v>
      </c>
      <c r="D21" s="102">
        <v>8</v>
      </c>
      <c r="E21" s="22" t="s">
        <v>70</v>
      </c>
      <c r="F21" s="103">
        <v>30000</v>
      </c>
      <c r="G21" s="103">
        <f>D21*F21</f>
        <v>240000</v>
      </c>
    </row>
    <row r="22" spans="1:7" ht="12.75" customHeight="1" x14ac:dyDescent="0.25">
      <c r="A22" s="14"/>
      <c r="B22" s="101" t="s">
        <v>71</v>
      </c>
      <c r="C22" s="22" t="s">
        <v>20</v>
      </c>
      <c r="D22" s="102">
        <v>7</v>
      </c>
      <c r="E22" s="22" t="s">
        <v>72</v>
      </c>
      <c r="F22" s="103">
        <v>30000</v>
      </c>
      <c r="G22" s="103">
        <f t="shared" ref="G22:G28" si="0">D22*F22</f>
        <v>210000</v>
      </c>
    </row>
    <row r="23" spans="1:7" ht="12.75" customHeight="1" x14ac:dyDescent="0.25">
      <c r="A23" s="14"/>
      <c r="B23" s="101" t="s">
        <v>73</v>
      </c>
      <c r="C23" s="22" t="s">
        <v>20</v>
      </c>
      <c r="D23" s="102">
        <v>8</v>
      </c>
      <c r="E23" s="22" t="s">
        <v>74</v>
      </c>
      <c r="F23" s="103">
        <v>30000</v>
      </c>
      <c r="G23" s="103">
        <f t="shared" si="0"/>
        <v>240000</v>
      </c>
    </row>
    <row r="24" spans="1:7" ht="12.75" customHeight="1" x14ac:dyDescent="0.25">
      <c r="A24" s="14"/>
      <c r="B24" s="101" t="s">
        <v>75</v>
      </c>
      <c r="C24" s="22" t="s">
        <v>20</v>
      </c>
      <c r="D24" s="102">
        <v>2</v>
      </c>
      <c r="E24" s="22" t="s">
        <v>76</v>
      </c>
      <c r="F24" s="103">
        <v>30000</v>
      </c>
      <c r="G24" s="103">
        <f t="shared" si="0"/>
        <v>60000</v>
      </c>
    </row>
    <row r="25" spans="1:7" ht="12.75" customHeight="1" x14ac:dyDescent="0.25">
      <c r="A25" s="14"/>
      <c r="B25" s="101" t="s">
        <v>77</v>
      </c>
      <c r="C25" s="22" t="s">
        <v>20</v>
      </c>
      <c r="D25" s="102">
        <v>2</v>
      </c>
      <c r="E25" s="22" t="s">
        <v>78</v>
      </c>
      <c r="F25" s="103">
        <v>30000</v>
      </c>
      <c r="G25" s="103">
        <f t="shared" si="0"/>
        <v>60000</v>
      </c>
    </row>
    <row r="26" spans="1:7" ht="12.75" customHeight="1" x14ac:dyDescent="0.25">
      <c r="A26" s="14"/>
      <c r="B26" s="101" t="s">
        <v>73</v>
      </c>
      <c r="C26" s="22" t="s">
        <v>20</v>
      </c>
      <c r="D26" s="102">
        <v>5</v>
      </c>
      <c r="E26" s="22" t="s">
        <v>79</v>
      </c>
      <c r="F26" s="103">
        <v>30000</v>
      </c>
      <c r="G26" s="103">
        <f t="shared" si="0"/>
        <v>150000</v>
      </c>
    </row>
    <row r="27" spans="1:7" ht="12.75" customHeight="1" x14ac:dyDescent="0.25">
      <c r="A27" s="14"/>
      <c r="B27" s="101" t="s">
        <v>80</v>
      </c>
      <c r="C27" s="22" t="s">
        <v>20</v>
      </c>
      <c r="D27" s="102">
        <v>2</v>
      </c>
      <c r="E27" s="22" t="s">
        <v>76</v>
      </c>
      <c r="F27" s="103">
        <v>30000</v>
      </c>
      <c r="G27" s="103">
        <f t="shared" si="0"/>
        <v>60000</v>
      </c>
    </row>
    <row r="28" spans="1:7" ht="12.75" customHeight="1" x14ac:dyDescent="0.25">
      <c r="A28" s="14"/>
      <c r="B28" s="101" t="s">
        <v>81</v>
      </c>
      <c r="C28" s="22" t="s">
        <v>82</v>
      </c>
      <c r="D28" s="103">
        <v>10400</v>
      </c>
      <c r="E28" s="22" t="s">
        <v>83</v>
      </c>
      <c r="F28" s="103">
        <v>220</v>
      </c>
      <c r="G28" s="103">
        <f t="shared" si="0"/>
        <v>2288000</v>
      </c>
    </row>
    <row r="29" spans="1:7" ht="12.75" customHeight="1" x14ac:dyDescent="0.25">
      <c r="A29" s="14"/>
      <c r="B29" s="23" t="s">
        <v>21</v>
      </c>
      <c r="C29" s="24"/>
      <c r="D29" s="24"/>
      <c r="E29" s="24"/>
      <c r="F29" s="25"/>
      <c r="G29" s="104">
        <f>SUM(G21:G28)</f>
        <v>3308000</v>
      </c>
    </row>
    <row r="30" spans="1:7" ht="12" customHeight="1" x14ac:dyDescent="0.25">
      <c r="A30" s="2"/>
      <c r="B30" s="15"/>
      <c r="C30" s="17"/>
      <c r="D30" s="17"/>
      <c r="E30" s="17"/>
      <c r="F30" s="26"/>
      <c r="G30" s="26"/>
    </row>
    <row r="31" spans="1:7" ht="12" customHeight="1" x14ac:dyDescent="0.25">
      <c r="A31" s="4"/>
      <c r="B31" s="27" t="s">
        <v>22</v>
      </c>
      <c r="C31" s="28"/>
      <c r="D31" s="29"/>
      <c r="E31" s="29"/>
      <c r="F31" s="30"/>
      <c r="G31" s="30"/>
    </row>
    <row r="32" spans="1:7" ht="24" customHeight="1" x14ac:dyDescent="0.25">
      <c r="A32" s="4"/>
      <c r="B32" s="31" t="s">
        <v>14</v>
      </c>
      <c r="C32" s="32" t="s">
        <v>15</v>
      </c>
      <c r="D32" s="32" t="s">
        <v>16</v>
      </c>
      <c r="E32" s="31" t="s">
        <v>17</v>
      </c>
      <c r="F32" s="32" t="s">
        <v>18</v>
      </c>
      <c r="G32" s="31" t="s">
        <v>19</v>
      </c>
    </row>
    <row r="33" spans="1:7" ht="12" customHeight="1" x14ac:dyDescent="0.25">
      <c r="A33" s="4"/>
      <c r="B33" s="33" t="s">
        <v>84</v>
      </c>
      <c r="C33" s="34" t="s">
        <v>84</v>
      </c>
      <c r="D33" s="34" t="s">
        <v>84</v>
      </c>
      <c r="E33" s="34" t="s">
        <v>84</v>
      </c>
      <c r="F33" s="98" t="s">
        <v>84</v>
      </c>
      <c r="G33" s="105">
        <v>0</v>
      </c>
    </row>
    <row r="34" spans="1:7" ht="12" customHeight="1" x14ac:dyDescent="0.25">
      <c r="A34" s="4"/>
      <c r="B34" s="35" t="s">
        <v>23</v>
      </c>
      <c r="C34" s="36" t="s">
        <v>84</v>
      </c>
      <c r="D34" s="36"/>
      <c r="E34" s="36"/>
      <c r="F34" s="37"/>
      <c r="G34" s="106">
        <v>0</v>
      </c>
    </row>
    <row r="35" spans="1:7" ht="12" customHeight="1" x14ac:dyDescent="0.25">
      <c r="A35" s="2"/>
      <c r="B35" s="38"/>
      <c r="C35" s="39"/>
      <c r="D35" s="39"/>
      <c r="E35" s="39"/>
      <c r="F35" s="40"/>
      <c r="G35" s="40"/>
    </row>
    <row r="36" spans="1:7" ht="12" customHeight="1" x14ac:dyDescent="0.25">
      <c r="A36" s="4"/>
      <c r="B36" s="27" t="s">
        <v>24</v>
      </c>
      <c r="C36" s="28"/>
      <c r="D36" s="29"/>
      <c r="E36" s="29"/>
      <c r="F36" s="30"/>
      <c r="G36" s="30"/>
    </row>
    <row r="37" spans="1:7" ht="24" customHeight="1" x14ac:dyDescent="0.25">
      <c r="A37" s="4"/>
      <c r="B37" s="41" t="s">
        <v>14</v>
      </c>
      <c r="C37" s="41" t="s">
        <v>15</v>
      </c>
      <c r="D37" s="41" t="s">
        <v>16</v>
      </c>
      <c r="E37" s="41" t="s">
        <v>17</v>
      </c>
      <c r="F37" s="42" t="s">
        <v>18</v>
      </c>
      <c r="G37" s="41" t="s">
        <v>19</v>
      </c>
    </row>
    <row r="38" spans="1:7" ht="12.75" customHeight="1" x14ac:dyDescent="0.25">
      <c r="A38" s="14"/>
      <c r="B38" s="5" t="s">
        <v>26</v>
      </c>
      <c r="C38" s="22" t="s">
        <v>25</v>
      </c>
      <c r="D38" s="102">
        <v>0.5</v>
      </c>
      <c r="E38" s="22" t="s">
        <v>85</v>
      </c>
      <c r="F38" s="103">
        <v>514560</v>
      </c>
      <c r="G38" s="103">
        <f>D38*F38</f>
        <v>257280</v>
      </c>
    </row>
    <row r="39" spans="1:7" ht="12.75" customHeight="1" x14ac:dyDescent="0.25">
      <c r="A39" s="14"/>
      <c r="B39" s="5" t="s">
        <v>86</v>
      </c>
      <c r="C39" s="22" t="s">
        <v>25</v>
      </c>
      <c r="D39" s="102">
        <v>0.5</v>
      </c>
      <c r="E39" s="22" t="s">
        <v>87</v>
      </c>
      <c r="F39" s="103">
        <v>257280</v>
      </c>
      <c r="G39" s="103">
        <f t="shared" ref="G39:G43" si="1">D39*F39</f>
        <v>128640</v>
      </c>
    </row>
    <row r="40" spans="1:7" ht="12.75" customHeight="1" x14ac:dyDescent="0.25">
      <c r="A40" s="14"/>
      <c r="B40" s="5" t="s">
        <v>88</v>
      </c>
      <c r="C40" s="22" t="s">
        <v>25</v>
      </c>
      <c r="D40" s="102">
        <v>0.2</v>
      </c>
      <c r="E40" s="22" t="s">
        <v>72</v>
      </c>
      <c r="F40" s="103">
        <v>160800</v>
      </c>
      <c r="G40" s="103">
        <f t="shared" si="1"/>
        <v>32160</v>
      </c>
    </row>
    <row r="41" spans="1:7" ht="12.75" customHeight="1" x14ac:dyDescent="0.25">
      <c r="A41" s="14"/>
      <c r="B41" s="5" t="s">
        <v>89</v>
      </c>
      <c r="C41" s="22" t="s">
        <v>25</v>
      </c>
      <c r="D41" s="102">
        <v>0.25</v>
      </c>
      <c r="E41" s="22" t="s">
        <v>72</v>
      </c>
      <c r="F41" s="103">
        <v>257280</v>
      </c>
      <c r="G41" s="103">
        <f t="shared" si="1"/>
        <v>64320</v>
      </c>
    </row>
    <row r="42" spans="1:7" ht="12.75" customHeight="1" x14ac:dyDescent="0.25">
      <c r="A42" s="14"/>
      <c r="B42" s="5" t="s">
        <v>90</v>
      </c>
      <c r="C42" s="22" t="s">
        <v>25</v>
      </c>
      <c r="D42" s="102">
        <v>0.4</v>
      </c>
      <c r="E42" s="22" t="s">
        <v>76</v>
      </c>
      <c r="F42" s="103">
        <v>257280</v>
      </c>
      <c r="G42" s="103">
        <f t="shared" si="1"/>
        <v>102912</v>
      </c>
    </row>
    <row r="43" spans="1:7" ht="12.75" customHeight="1" x14ac:dyDescent="0.25">
      <c r="A43" s="14"/>
      <c r="B43" s="5" t="s">
        <v>91</v>
      </c>
      <c r="C43" s="22" t="s">
        <v>25</v>
      </c>
      <c r="D43" s="102">
        <v>1</v>
      </c>
      <c r="E43" s="22" t="s">
        <v>76</v>
      </c>
      <c r="F43" s="103">
        <v>128640</v>
      </c>
      <c r="G43" s="103">
        <f t="shared" si="1"/>
        <v>128640</v>
      </c>
    </row>
    <row r="44" spans="1:7" ht="12.75" customHeight="1" x14ac:dyDescent="0.25">
      <c r="A44" s="4"/>
      <c r="B44" s="43" t="s">
        <v>27</v>
      </c>
      <c r="C44" s="44"/>
      <c r="D44" s="44"/>
      <c r="E44" s="44"/>
      <c r="F44" s="44"/>
      <c r="G44" s="107">
        <f>G38+G39+G40+G41+G42+G43</f>
        <v>713952</v>
      </c>
    </row>
    <row r="45" spans="1:7" ht="12" customHeight="1" x14ac:dyDescent="0.25">
      <c r="A45" s="2"/>
      <c r="B45" s="38"/>
      <c r="C45" s="39"/>
      <c r="D45" s="39"/>
      <c r="E45" s="39"/>
      <c r="F45" s="40"/>
      <c r="G45" s="40"/>
    </row>
    <row r="46" spans="1:7" ht="12" customHeight="1" x14ac:dyDescent="0.25">
      <c r="A46" s="4"/>
      <c r="B46" s="27" t="s">
        <v>28</v>
      </c>
      <c r="C46" s="28"/>
      <c r="D46" s="29"/>
      <c r="E46" s="29"/>
      <c r="F46" s="30"/>
      <c r="G46" s="30"/>
    </row>
    <row r="47" spans="1:7" ht="30" customHeight="1" x14ac:dyDescent="0.25">
      <c r="A47" s="4"/>
      <c r="B47" s="42" t="s">
        <v>29</v>
      </c>
      <c r="C47" s="42" t="s">
        <v>30</v>
      </c>
      <c r="D47" s="42" t="s">
        <v>31</v>
      </c>
      <c r="E47" s="42" t="s">
        <v>17</v>
      </c>
      <c r="F47" s="42" t="s">
        <v>18</v>
      </c>
      <c r="G47" s="42" t="s">
        <v>19</v>
      </c>
    </row>
    <row r="48" spans="1:7" ht="12.75" customHeight="1" x14ac:dyDescent="0.25">
      <c r="A48" s="14"/>
      <c r="B48" s="162" t="s">
        <v>92</v>
      </c>
      <c r="C48" s="163" t="s">
        <v>105</v>
      </c>
      <c r="D48" s="163">
        <v>2</v>
      </c>
      <c r="E48" s="164" t="s">
        <v>93</v>
      </c>
      <c r="F48" s="165">
        <v>36615.11</v>
      </c>
      <c r="G48" s="165">
        <f>D48*F48</f>
        <v>73230.22</v>
      </c>
    </row>
    <row r="49" spans="1:243" ht="12.75" customHeight="1" x14ac:dyDescent="0.25">
      <c r="A49" s="14"/>
      <c r="B49" s="166" t="s">
        <v>94</v>
      </c>
      <c r="C49" s="167" t="s">
        <v>106</v>
      </c>
      <c r="D49" s="168">
        <v>1</v>
      </c>
      <c r="E49" s="167" t="s">
        <v>85</v>
      </c>
      <c r="F49" s="165">
        <v>250226.24</v>
      </c>
      <c r="G49" s="165">
        <f>D49*F49</f>
        <v>250226.24</v>
      </c>
    </row>
    <row r="50" spans="1:243" ht="12.75" customHeight="1" x14ac:dyDescent="0.25">
      <c r="A50" s="14"/>
      <c r="B50" s="169" t="s">
        <v>32</v>
      </c>
      <c r="C50" s="164"/>
      <c r="D50" s="164"/>
      <c r="E50" s="164"/>
      <c r="F50" s="165" t="s">
        <v>84</v>
      </c>
      <c r="G50" s="165"/>
    </row>
    <row r="51" spans="1:243" s="161" customFormat="1" ht="12.75" customHeight="1" x14ac:dyDescent="0.25">
      <c r="A51" s="159"/>
      <c r="B51" s="156" t="s">
        <v>95</v>
      </c>
      <c r="C51" s="157" t="s">
        <v>33</v>
      </c>
      <c r="D51" s="157">
        <v>100</v>
      </c>
      <c r="E51" s="157" t="s">
        <v>78</v>
      </c>
      <c r="F51" s="158">
        <v>1188</v>
      </c>
      <c r="G51" s="158">
        <f>D51*F51</f>
        <v>118800</v>
      </c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60"/>
      <c r="Z51" s="160"/>
      <c r="AA51" s="160"/>
      <c r="AB51" s="160"/>
      <c r="AC51" s="160"/>
      <c r="AD51" s="160"/>
      <c r="AE51" s="160"/>
      <c r="AF51" s="160"/>
      <c r="AG51" s="160"/>
      <c r="AH51" s="160"/>
      <c r="AI51" s="160"/>
      <c r="AJ51" s="160"/>
      <c r="AK51" s="160"/>
      <c r="AL51" s="160"/>
      <c r="AM51" s="160"/>
      <c r="AN51" s="160"/>
      <c r="AO51" s="160"/>
      <c r="AP51" s="160"/>
      <c r="AQ51" s="160"/>
      <c r="AR51" s="160"/>
      <c r="AS51" s="160"/>
      <c r="AT51" s="160"/>
      <c r="AU51" s="160"/>
      <c r="AV51" s="160"/>
      <c r="AW51" s="160"/>
      <c r="AX51" s="160"/>
      <c r="AY51" s="160"/>
      <c r="AZ51" s="160"/>
      <c r="BA51" s="160"/>
      <c r="BB51" s="160"/>
      <c r="BC51" s="160"/>
      <c r="BD51" s="160"/>
      <c r="BE51" s="160"/>
      <c r="BF51" s="160"/>
      <c r="BG51" s="160"/>
      <c r="BH51" s="160"/>
      <c r="BI51" s="160"/>
      <c r="BJ51" s="160"/>
      <c r="BK51" s="160"/>
      <c r="BL51" s="160"/>
      <c r="BM51" s="160"/>
      <c r="BN51" s="160"/>
      <c r="BO51" s="160"/>
      <c r="BP51" s="160"/>
      <c r="BQ51" s="160"/>
      <c r="BR51" s="160"/>
      <c r="BS51" s="160"/>
      <c r="BT51" s="160"/>
      <c r="BU51" s="160"/>
      <c r="BV51" s="160"/>
      <c r="BW51" s="160"/>
      <c r="BX51" s="160"/>
      <c r="BY51" s="160"/>
      <c r="BZ51" s="160"/>
      <c r="CA51" s="160"/>
      <c r="CB51" s="160"/>
      <c r="CC51" s="160"/>
      <c r="CD51" s="160"/>
      <c r="CE51" s="160"/>
      <c r="CF51" s="160"/>
      <c r="CG51" s="160"/>
      <c r="CH51" s="160"/>
      <c r="CI51" s="160"/>
      <c r="CJ51" s="160"/>
      <c r="CK51" s="160"/>
      <c r="CL51" s="160"/>
      <c r="CM51" s="160"/>
      <c r="CN51" s="160"/>
      <c r="CO51" s="160"/>
      <c r="CP51" s="160"/>
      <c r="CQ51" s="160"/>
      <c r="CR51" s="160"/>
      <c r="CS51" s="160"/>
      <c r="CT51" s="160"/>
      <c r="CU51" s="160"/>
      <c r="CV51" s="160"/>
      <c r="CW51" s="160"/>
      <c r="CX51" s="160"/>
      <c r="CY51" s="160"/>
      <c r="CZ51" s="160"/>
      <c r="DA51" s="160"/>
      <c r="DB51" s="160"/>
      <c r="DC51" s="160"/>
      <c r="DD51" s="160"/>
      <c r="DE51" s="160"/>
      <c r="DF51" s="160"/>
      <c r="DG51" s="160"/>
      <c r="DH51" s="160"/>
      <c r="DI51" s="160"/>
      <c r="DJ51" s="160"/>
      <c r="DK51" s="160"/>
      <c r="DL51" s="160"/>
      <c r="DM51" s="160"/>
      <c r="DN51" s="160"/>
      <c r="DO51" s="160"/>
      <c r="DP51" s="160"/>
      <c r="DQ51" s="160"/>
      <c r="DR51" s="160"/>
      <c r="DS51" s="160"/>
      <c r="DT51" s="160"/>
      <c r="DU51" s="160"/>
      <c r="DV51" s="160"/>
      <c r="DW51" s="160"/>
      <c r="DX51" s="160"/>
      <c r="DY51" s="160"/>
      <c r="DZ51" s="160"/>
      <c r="EA51" s="160"/>
      <c r="EB51" s="160"/>
      <c r="EC51" s="160"/>
      <c r="ED51" s="160"/>
      <c r="EE51" s="160"/>
      <c r="EF51" s="160"/>
      <c r="EG51" s="160"/>
      <c r="EH51" s="160"/>
      <c r="EI51" s="160"/>
      <c r="EJ51" s="160"/>
      <c r="EK51" s="160"/>
      <c r="EL51" s="160"/>
      <c r="EM51" s="160"/>
      <c r="EN51" s="160"/>
      <c r="EO51" s="160"/>
      <c r="EP51" s="160"/>
      <c r="EQ51" s="160"/>
      <c r="ER51" s="160"/>
      <c r="ES51" s="160"/>
      <c r="ET51" s="160"/>
      <c r="EU51" s="160"/>
      <c r="EV51" s="160"/>
      <c r="EW51" s="160"/>
      <c r="EX51" s="160"/>
      <c r="EY51" s="160"/>
      <c r="EZ51" s="160"/>
      <c r="FA51" s="160"/>
      <c r="FB51" s="160"/>
      <c r="FC51" s="160"/>
      <c r="FD51" s="160"/>
      <c r="FE51" s="160"/>
      <c r="FF51" s="160"/>
      <c r="FG51" s="160"/>
      <c r="FH51" s="160"/>
      <c r="FI51" s="160"/>
      <c r="FJ51" s="160"/>
      <c r="FK51" s="160"/>
      <c r="FL51" s="160"/>
      <c r="FM51" s="160"/>
      <c r="FN51" s="160"/>
      <c r="FO51" s="160"/>
      <c r="FP51" s="160"/>
      <c r="FQ51" s="160"/>
      <c r="FR51" s="160"/>
      <c r="FS51" s="160"/>
      <c r="FT51" s="160"/>
      <c r="FU51" s="160"/>
      <c r="FV51" s="160"/>
      <c r="FW51" s="160"/>
      <c r="FX51" s="160"/>
      <c r="FY51" s="160"/>
      <c r="FZ51" s="160"/>
      <c r="GA51" s="160"/>
      <c r="GB51" s="160"/>
      <c r="GC51" s="160"/>
      <c r="GD51" s="160"/>
      <c r="GE51" s="160"/>
      <c r="GF51" s="160"/>
      <c r="GG51" s="160"/>
      <c r="GH51" s="160"/>
      <c r="GI51" s="160"/>
      <c r="GJ51" s="160"/>
      <c r="GK51" s="160"/>
      <c r="GL51" s="160"/>
      <c r="GM51" s="160"/>
      <c r="GN51" s="160"/>
      <c r="GO51" s="160"/>
      <c r="GP51" s="160"/>
      <c r="GQ51" s="160"/>
      <c r="GR51" s="160"/>
      <c r="GS51" s="160"/>
      <c r="GT51" s="160"/>
      <c r="GU51" s="160"/>
      <c r="GV51" s="160"/>
      <c r="GW51" s="160"/>
      <c r="GX51" s="160"/>
      <c r="GY51" s="160"/>
      <c r="GZ51" s="160"/>
      <c r="HA51" s="160"/>
      <c r="HB51" s="160"/>
      <c r="HC51" s="160"/>
      <c r="HD51" s="160"/>
      <c r="HE51" s="160"/>
      <c r="HF51" s="160"/>
      <c r="HG51" s="160"/>
      <c r="HH51" s="160"/>
      <c r="HI51" s="160"/>
      <c r="HJ51" s="160"/>
      <c r="HK51" s="160"/>
      <c r="HL51" s="160"/>
      <c r="HM51" s="160"/>
      <c r="HN51" s="160"/>
      <c r="HO51" s="160"/>
      <c r="HP51" s="160"/>
      <c r="HQ51" s="160"/>
      <c r="HR51" s="160"/>
      <c r="HS51" s="160"/>
      <c r="HT51" s="160"/>
      <c r="HU51" s="160"/>
      <c r="HV51" s="160"/>
      <c r="HW51" s="160"/>
      <c r="HX51" s="160"/>
      <c r="HY51" s="160"/>
      <c r="HZ51" s="160"/>
      <c r="IA51" s="160"/>
      <c r="IB51" s="160"/>
      <c r="IC51" s="160"/>
      <c r="ID51" s="160"/>
      <c r="IE51" s="160"/>
      <c r="IF51" s="160"/>
      <c r="IG51" s="160"/>
      <c r="IH51" s="160"/>
      <c r="II51" s="160"/>
    </row>
    <row r="52" spans="1:243" s="161" customFormat="1" ht="12.75" customHeight="1" x14ac:dyDescent="0.25">
      <c r="A52" s="159"/>
      <c r="B52" s="156" t="s">
        <v>96</v>
      </c>
      <c r="C52" s="157" t="s">
        <v>33</v>
      </c>
      <c r="D52" s="157">
        <v>100</v>
      </c>
      <c r="E52" s="157" t="s">
        <v>72</v>
      </c>
      <c r="F52" s="158">
        <v>1213.8</v>
      </c>
      <c r="G52" s="158">
        <f t="shared" ref="G52:G58" si="2">D52*F52</f>
        <v>121380</v>
      </c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  <c r="AJ52" s="160"/>
      <c r="AK52" s="160"/>
      <c r="AL52" s="160"/>
      <c r="AM52" s="160"/>
      <c r="AN52" s="160"/>
      <c r="AO52" s="160"/>
      <c r="AP52" s="160"/>
      <c r="AQ52" s="160"/>
      <c r="AR52" s="160"/>
      <c r="AS52" s="160"/>
      <c r="AT52" s="160"/>
      <c r="AU52" s="160"/>
      <c r="AV52" s="160"/>
      <c r="AW52" s="160"/>
      <c r="AX52" s="160"/>
      <c r="AY52" s="160"/>
      <c r="AZ52" s="160"/>
      <c r="BA52" s="160"/>
      <c r="BB52" s="160"/>
      <c r="BC52" s="160"/>
      <c r="BD52" s="160"/>
      <c r="BE52" s="160"/>
      <c r="BF52" s="160"/>
      <c r="BG52" s="160"/>
      <c r="BH52" s="160"/>
      <c r="BI52" s="160"/>
      <c r="BJ52" s="160"/>
      <c r="BK52" s="160"/>
      <c r="BL52" s="160"/>
      <c r="BM52" s="160"/>
      <c r="BN52" s="160"/>
      <c r="BO52" s="160"/>
      <c r="BP52" s="160"/>
      <c r="BQ52" s="160"/>
      <c r="BR52" s="160"/>
      <c r="BS52" s="160"/>
      <c r="BT52" s="160"/>
      <c r="BU52" s="160"/>
      <c r="BV52" s="160"/>
      <c r="BW52" s="160"/>
      <c r="BX52" s="160"/>
      <c r="BY52" s="160"/>
      <c r="BZ52" s="160"/>
      <c r="CA52" s="160"/>
      <c r="CB52" s="160"/>
      <c r="CC52" s="160"/>
      <c r="CD52" s="160"/>
      <c r="CE52" s="160"/>
      <c r="CF52" s="160"/>
      <c r="CG52" s="160"/>
      <c r="CH52" s="160"/>
      <c r="CI52" s="160"/>
      <c r="CJ52" s="160"/>
      <c r="CK52" s="160"/>
      <c r="CL52" s="160"/>
      <c r="CM52" s="160"/>
      <c r="CN52" s="160"/>
      <c r="CO52" s="160"/>
      <c r="CP52" s="160"/>
      <c r="CQ52" s="160"/>
      <c r="CR52" s="160"/>
      <c r="CS52" s="160"/>
      <c r="CT52" s="160"/>
      <c r="CU52" s="160"/>
      <c r="CV52" s="160"/>
      <c r="CW52" s="160"/>
      <c r="CX52" s="160"/>
      <c r="CY52" s="160"/>
      <c r="CZ52" s="160"/>
      <c r="DA52" s="160"/>
      <c r="DB52" s="160"/>
      <c r="DC52" s="160"/>
      <c r="DD52" s="160"/>
      <c r="DE52" s="160"/>
      <c r="DF52" s="160"/>
      <c r="DG52" s="160"/>
      <c r="DH52" s="160"/>
      <c r="DI52" s="160"/>
      <c r="DJ52" s="160"/>
      <c r="DK52" s="160"/>
      <c r="DL52" s="160"/>
      <c r="DM52" s="160"/>
      <c r="DN52" s="160"/>
      <c r="DO52" s="160"/>
      <c r="DP52" s="160"/>
      <c r="DQ52" s="160"/>
      <c r="DR52" s="160"/>
      <c r="DS52" s="160"/>
      <c r="DT52" s="160"/>
      <c r="DU52" s="160"/>
      <c r="DV52" s="160"/>
      <c r="DW52" s="160"/>
      <c r="DX52" s="160"/>
      <c r="DY52" s="160"/>
      <c r="DZ52" s="160"/>
      <c r="EA52" s="160"/>
      <c r="EB52" s="160"/>
      <c r="EC52" s="160"/>
      <c r="ED52" s="160"/>
      <c r="EE52" s="160"/>
      <c r="EF52" s="160"/>
      <c r="EG52" s="160"/>
      <c r="EH52" s="160"/>
      <c r="EI52" s="160"/>
      <c r="EJ52" s="160"/>
      <c r="EK52" s="160"/>
      <c r="EL52" s="160"/>
      <c r="EM52" s="160"/>
      <c r="EN52" s="160"/>
      <c r="EO52" s="160"/>
      <c r="EP52" s="160"/>
      <c r="EQ52" s="160"/>
      <c r="ER52" s="160"/>
      <c r="ES52" s="160"/>
      <c r="ET52" s="160"/>
      <c r="EU52" s="160"/>
      <c r="EV52" s="160"/>
      <c r="EW52" s="160"/>
      <c r="EX52" s="160"/>
      <c r="EY52" s="160"/>
      <c r="EZ52" s="160"/>
      <c r="FA52" s="160"/>
      <c r="FB52" s="160"/>
      <c r="FC52" s="160"/>
      <c r="FD52" s="160"/>
      <c r="FE52" s="160"/>
      <c r="FF52" s="160"/>
      <c r="FG52" s="160"/>
      <c r="FH52" s="160"/>
      <c r="FI52" s="160"/>
      <c r="FJ52" s="160"/>
      <c r="FK52" s="160"/>
      <c r="FL52" s="160"/>
      <c r="FM52" s="160"/>
      <c r="FN52" s="160"/>
      <c r="FO52" s="160"/>
      <c r="FP52" s="160"/>
      <c r="FQ52" s="160"/>
      <c r="FR52" s="160"/>
      <c r="FS52" s="160"/>
      <c r="FT52" s="160"/>
      <c r="FU52" s="160"/>
      <c r="FV52" s="160"/>
      <c r="FW52" s="160"/>
      <c r="FX52" s="160"/>
      <c r="FY52" s="160"/>
      <c r="FZ52" s="160"/>
      <c r="GA52" s="160"/>
      <c r="GB52" s="160"/>
      <c r="GC52" s="160"/>
      <c r="GD52" s="160"/>
      <c r="GE52" s="160"/>
      <c r="GF52" s="160"/>
      <c r="GG52" s="160"/>
      <c r="GH52" s="160"/>
      <c r="GI52" s="160"/>
      <c r="GJ52" s="160"/>
      <c r="GK52" s="160"/>
      <c r="GL52" s="160"/>
      <c r="GM52" s="160"/>
      <c r="GN52" s="160"/>
      <c r="GO52" s="160"/>
      <c r="GP52" s="160"/>
      <c r="GQ52" s="160"/>
      <c r="GR52" s="160"/>
      <c r="GS52" s="160"/>
      <c r="GT52" s="160"/>
      <c r="GU52" s="160"/>
      <c r="GV52" s="160"/>
      <c r="GW52" s="160"/>
      <c r="GX52" s="160"/>
      <c r="GY52" s="160"/>
      <c r="GZ52" s="160"/>
      <c r="HA52" s="160"/>
      <c r="HB52" s="160"/>
      <c r="HC52" s="160"/>
      <c r="HD52" s="160"/>
      <c r="HE52" s="160"/>
      <c r="HF52" s="160"/>
      <c r="HG52" s="160"/>
      <c r="HH52" s="160"/>
      <c r="HI52" s="160"/>
      <c r="HJ52" s="160"/>
      <c r="HK52" s="160"/>
      <c r="HL52" s="160"/>
      <c r="HM52" s="160"/>
      <c r="HN52" s="160"/>
      <c r="HO52" s="160"/>
      <c r="HP52" s="160"/>
      <c r="HQ52" s="160"/>
      <c r="HR52" s="160"/>
      <c r="HS52" s="160"/>
      <c r="HT52" s="160"/>
      <c r="HU52" s="160"/>
      <c r="HV52" s="160"/>
      <c r="HW52" s="160"/>
      <c r="HX52" s="160"/>
      <c r="HY52" s="160"/>
      <c r="HZ52" s="160"/>
      <c r="IA52" s="160"/>
      <c r="IB52" s="160"/>
      <c r="IC52" s="160"/>
      <c r="ID52" s="160"/>
      <c r="IE52" s="160"/>
      <c r="IF52" s="160"/>
      <c r="IG52" s="160"/>
      <c r="IH52" s="160"/>
      <c r="II52" s="160"/>
    </row>
    <row r="53" spans="1:243" s="128" customFormat="1" ht="12.75" customHeight="1" x14ac:dyDescent="0.25">
      <c r="A53" s="126"/>
      <c r="B53" s="156" t="s">
        <v>97</v>
      </c>
      <c r="C53" s="170" t="s">
        <v>33</v>
      </c>
      <c r="D53" s="171">
        <v>100</v>
      </c>
      <c r="E53" s="170" t="s">
        <v>98</v>
      </c>
      <c r="F53" s="158">
        <v>1995</v>
      </c>
      <c r="G53" s="158">
        <f t="shared" si="2"/>
        <v>199500</v>
      </c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  <c r="AK53" s="127"/>
      <c r="AL53" s="127"/>
      <c r="AM53" s="127"/>
      <c r="AN53" s="127"/>
      <c r="AO53" s="127"/>
      <c r="AP53" s="127"/>
      <c r="AQ53" s="127"/>
      <c r="AR53" s="127"/>
      <c r="AS53" s="127"/>
      <c r="AT53" s="127"/>
      <c r="AU53" s="127"/>
      <c r="AV53" s="127"/>
      <c r="AW53" s="127"/>
      <c r="AX53" s="127"/>
      <c r="AY53" s="127"/>
      <c r="AZ53" s="127"/>
      <c r="BA53" s="127"/>
      <c r="BB53" s="127"/>
      <c r="BC53" s="127"/>
      <c r="BD53" s="127"/>
      <c r="BE53" s="127"/>
      <c r="BF53" s="127"/>
      <c r="BG53" s="127"/>
      <c r="BH53" s="127"/>
      <c r="BI53" s="127"/>
      <c r="BJ53" s="127"/>
      <c r="BK53" s="127"/>
      <c r="BL53" s="127"/>
      <c r="BM53" s="127"/>
      <c r="BN53" s="127"/>
      <c r="BO53" s="127"/>
      <c r="BP53" s="127"/>
      <c r="BQ53" s="127"/>
      <c r="BR53" s="127"/>
      <c r="BS53" s="127"/>
      <c r="BT53" s="127"/>
      <c r="BU53" s="127"/>
      <c r="BV53" s="127"/>
      <c r="BW53" s="127"/>
      <c r="BX53" s="127"/>
      <c r="BY53" s="127"/>
      <c r="BZ53" s="127"/>
      <c r="CA53" s="127"/>
      <c r="CB53" s="127"/>
      <c r="CC53" s="127"/>
      <c r="CD53" s="127"/>
      <c r="CE53" s="127"/>
      <c r="CF53" s="127"/>
      <c r="CG53" s="127"/>
      <c r="CH53" s="127"/>
      <c r="CI53" s="127"/>
      <c r="CJ53" s="127"/>
      <c r="CK53" s="127"/>
      <c r="CL53" s="127"/>
      <c r="CM53" s="127"/>
      <c r="CN53" s="127"/>
      <c r="CO53" s="127"/>
      <c r="CP53" s="127"/>
      <c r="CQ53" s="127"/>
      <c r="CR53" s="127"/>
      <c r="CS53" s="127"/>
      <c r="CT53" s="127"/>
      <c r="CU53" s="127"/>
      <c r="CV53" s="127"/>
      <c r="CW53" s="127"/>
      <c r="CX53" s="127"/>
      <c r="CY53" s="127"/>
      <c r="CZ53" s="127"/>
      <c r="DA53" s="127"/>
      <c r="DB53" s="127"/>
      <c r="DC53" s="127"/>
      <c r="DD53" s="127"/>
      <c r="DE53" s="127"/>
      <c r="DF53" s="127"/>
      <c r="DG53" s="127"/>
      <c r="DH53" s="127"/>
      <c r="DI53" s="127"/>
      <c r="DJ53" s="127"/>
      <c r="DK53" s="127"/>
      <c r="DL53" s="127"/>
      <c r="DM53" s="127"/>
      <c r="DN53" s="127"/>
      <c r="DO53" s="127"/>
      <c r="DP53" s="127"/>
      <c r="DQ53" s="127"/>
      <c r="DR53" s="127"/>
      <c r="DS53" s="127"/>
      <c r="DT53" s="127"/>
      <c r="DU53" s="127"/>
      <c r="DV53" s="127"/>
      <c r="DW53" s="127"/>
      <c r="DX53" s="127"/>
      <c r="DY53" s="127"/>
      <c r="DZ53" s="127"/>
      <c r="EA53" s="127"/>
      <c r="EB53" s="127"/>
      <c r="EC53" s="127"/>
      <c r="ED53" s="127"/>
      <c r="EE53" s="127"/>
      <c r="EF53" s="127"/>
      <c r="EG53" s="127"/>
      <c r="EH53" s="127"/>
      <c r="EI53" s="127"/>
      <c r="EJ53" s="127"/>
      <c r="EK53" s="127"/>
      <c r="EL53" s="127"/>
      <c r="EM53" s="127"/>
      <c r="EN53" s="127"/>
      <c r="EO53" s="127"/>
      <c r="EP53" s="127"/>
      <c r="EQ53" s="127"/>
      <c r="ER53" s="127"/>
      <c r="ES53" s="127"/>
      <c r="ET53" s="127"/>
      <c r="EU53" s="127"/>
      <c r="EV53" s="127"/>
      <c r="EW53" s="127"/>
      <c r="EX53" s="127"/>
      <c r="EY53" s="127"/>
      <c r="EZ53" s="127"/>
      <c r="FA53" s="127"/>
      <c r="FB53" s="127"/>
      <c r="FC53" s="127"/>
      <c r="FD53" s="127"/>
      <c r="FE53" s="127"/>
      <c r="FF53" s="127"/>
      <c r="FG53" s="127"/>
      <c r="FH53" s="127"/>
      <c r="FI53" s="127"/>
      <c r="FJ53" s="127"/>
      <c r="FK53" s="127"/>
      <c r="FL53" s="127"/>
      <c r="FM53" s="127"/>
      <c r="FN53" s="127"/>
      <c r="FO53" s="127"/>
      <c r="FP53" s="127"/>
      <c r="FQ53" s="127"/>
      <c r="FR53" s="127"/>
      <c r="FS53" s="127"/>
      <c r="FT53" s="127"/>
      <c r="FU53" s="127"/>
      <c r="FV53" s="127"/>
      <c r="FW53" s="127"/>
      <c r="FX53" s="127"/>
      <c r="FY53" s="127"/>
      <c r="FZ53" s="127"/>
      <c r="GA53" s="127"/>
      <c r="GB53" s="127"/>
      <c r="GC53" s="127"/>
      <c r="GD53" s="127"/>
      <c r="GE53" s="127"/>
      <c r="GF53" s="127"/>
      <c r="GG53" s="127"/>
      <c r="GH53" s="127"/>
      <c r="GI53" s="127"/>
      <c r="GJ53" s="127"/>
      <c r="GK53" s="127"/>
      <c r="GL53" s="127"/>
      <c r="GM53" s="127"/>
      <c r="GN53" s="127"/>
      <c r="GO53" s="127"/>
      <c r="GP53" s="127"/>
      <c r="GQ53" s="127"/>
      <c r="GR53" s="127"/>
      <c r="GS53" s="127"/>
      <c r="GT53" s="127"/>
      <c r="GU53" s="127"/>
      <c r="GV53" s="127"/>
      <c r="GW53" s="127"/>
      <c r="GX53" s="127"/>
      <c r="GY53" s="127"/>
      <c r="GZ53" s="127"/>
      <c r="HA53" s="127"/>
      <c r="HB53" s="127"/>
      <c r="HC53" s="127"/>
      <c r="HD53" s="127"/>
      <c r="HE53" s="127"/>
      <c r="HF53" s="127"/>
      <c r="HG53" s="127"/>
      <c r="HH53" s="127"/>
      <c r="HI53" s="127"/>
      <c r="HJ53" s="127"/>
      <c r="HK53" s="127"/>
      <c r="HL53" s="127"/>
      <c r="HM53" s="127"/>
      <c r="HN53" s="127"/>
      <c r="HO53" s="127"/>
      <c r="HP53" s="127"/>
      <c r="HQ53" s="127"/>
      <c r="HR53" s="127"/>
      <c r="HS53" s="127"/>
      <c r="HT53" s="127"/>
      <c r="HU53" s="127"/>
      <c r="HV53" s="127"/>
      <c r="HW53" s="127"/>
      <c r="HX53" s="127"/>
      <c r="HY53" s="127"/>
      <c r="HZ53" s="127"/>
      <c r="IA53" s="127"/>
      <c r="IB53" s="127"/>
      <c r="IC53" s="127"/>
      <c r="ID53" s="127"/>
      <c r="IE53" s="127"/>
      <c r="IF53" s="127"/>
      <c r="IG53" s="127"/>
      <c r="IH53" s="127"/>
      <c r="II53" s="127"/>
    </row>
    <row r="54" spans="1:243" s="128" customFormat="1" ht="12.75" customHeight="1" x14ac:dyDescent="0.25">
      <c r="A54" s="126"/>
      <c r="B54" s="172" t="s">
        <v>99</v>
      </c>
      <c r="C54" s="170"/>
      <c r="D54" s="171"/>
      <c r="E54" s="170"/>
      <c r="F54" s="158" t="s">
        <v>84</v>
      </c>
      <c r="G54" s="158" t="s">
        <v>84</v>
      </c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27"/>
      <c r="AX54" s="127"/>
      <c r="AY54" s="127"/>
      <c r="AZ54" s="127"/>
      <c r="BA54" s="127"/>
      <c r="BB54" s="127"/>
      <c r="BC54" s="127"/>
      <c r="BD54" s="127"/>
      <c r="BE54" s="127"/>
      <c r="BF54" s="127"/>
      <c r="BG54" s="127"/>
      <c r="BH54" s="127"/>
      <c r="BI54" s="127"/>
      <c r="BJ54" s="127"/>
      <c r="BK54" s="127"/>
      <c r="BL54" s="127"/>
      <c r="BM54" s="127"/>
      <c r="BN54" s="127"/>
      <c r="BO54" s="127"/>
      <c r="BP54" s="127"/>
      <c r="BQ54" s="127"/>
      <c r="BR54" s="127"/>
      <c r="BS54" s="127"/>
      <c r="BT54" s="127"/>
      <c r="BU54" s="127"/>
      <c r="BV54" s="127"/>
      <c r="BW54" s="127"/>
      <c r="BX54" s="127"/>
      <c r="BY54" s="127"/>
      <c r="BZ54" s="127"/>
      <c r="CA54" s="127"/>
      <c r="CB54" s="127"/>
      <c r="CC54" s="127"/>
      <c r="CD54" s="127"/>
      <c r="CE54" s="127"/>
      <c r="CF54" s="127"/>
      <c r="CG54" s="127"/>
      <c r="CH54" s="127"/>
      <c r="CI54" s="127"/>
      <c r="CJ54" s="127"/>
      <c r="CK54" s="127"/>
      <c r="CL54" s="127"/>
      <c r="CM54" s="127"/>
      <c r="CN54" s="127"/>
      <c r="CO54" s="127"/>
      <c r="CP54" s="127"/>
      <c r="CQ54" s="127"/>
      <c r="CR54" s="127"/>
      <c r="CS54" s="127"/>
      <c r="CT54" s="127"/>
      <c r="CU54" s="127"/>
      <c r="CV54" s="127"/>
      <c r="CW54" s="127"/>
      <c r="CX54" s="127"/>
      <c r="CY54" s="127"/>
      <c r="CZ54" s="127"/>
      <c r="DA54" s="127"/>
      <c r="DB54" s="127"/>
      <c r="DC54" s="127"/>
      <c r="DD54" s="127"/>
      <c r="DE54" s="127"/>
      <c r="DF54" s="127"/>
      <c r="DG54" s="127"/>
      <c r="DH54" s="127"/>
      <c r="DI54" s="127"/>
      <c r="DJ54" s="127"/>
      <c r="DK54" s="127"/>
      <c r="DL54" s="127"/>
      <c r="DM54" s="127"/>
      <c r="DN54" s="127"/>
      <c r="DO54" s="127"/>
      <c r="DP54" s="127"/>
      <c r="DQ54" s="127"/>
      <c r="DR54" s="127"/>
      <c r="DS54" s="127"/>
      <c r="DT54" s="127"/>
      <c r="DU54" s="127"/>
      <c r="DV54" s="127"/>
      <c r="DW54" s="127"/>
      <c r="DX54" s="127"/>
      <c r="DY54" s="127"/>
      <c r="DZ54" s="127"/>
      <c r="EA54" s="127"/>
      <c r="EB54" s="127"/>
      <c r="EC54" s="127"/>
      <c r="ED54" s="127"/>
      <c r="EE54" s="127"/>
      <c r="EF54" s="127"/>
      <c r="EG54" s="127"/>
      <c r="EH54" s="127"/>
      <c r="EI54" s="127"/>
      <c r="EJ54" s="127"/>
      <c r="EK54" s="127"/>
      <c r="EL54" s="127"/>
      <c r="EM54" s="127"/>
      <c r="EN54" s="127"/>
      <c r="EO54" s="127"/>
      <c r="EP54" s="127"/>
      <c r="EQ54" s="127"/>
      <c r="ER54" s="127"/>
      <c r="ES54" s="127"/>
      <c r="ET54" s="127"/>
      <c r="EU54" s="127"/>
      <c r="EV54" s="127"/>
      <c r="EW54" s="127"/>
      <c r="EX54" s="127"/>
      <c r="EY54" s="127"/>
      <c r="EZ54" s="127"/>
      <c r="FA54" s="127"/>
      <c r="FB54" s="127"/>
      <c r="FC54" s="127"/>
      <c r="FD54" s="127"/>
      <c r="FE54" s="127"/>
      <c r="FF54" s="127"/>
      <c r="FG54" s="127"/>
      <c r="FH54" s="127"/>
      <c r="FI54" s="127"/>
      <c r="FJ54" s="127"/>
      <c r="FK54" s="127"/>
      <c r="FL54" s="127"/>
      <c r="FM54" s="127"/>
      <c r="FN54" s="127"/>
      <c r="FO54" s="127"/>
      <c r="FP54" s="127"/>
      <c r="FQ54" s="127"/>
      <c r="FR54" s="127"/>
      <c r="FS54" s="127"/>
      <c r="FT54" s="127"/>
      <c r="FU54" s="127"/>
      <c r="FV54" s="127"/>
      <c r="FW54" s="127"/>
      <c r="FX54" s="127"/>
      <c r="FY54" s="127"/>
      <c r="FZ54" s="127"/>
      <c r="GA54" s="127"/>
      <c r="GB54" s="127"/>
      <c r="GC54" s="127"/>
      <c r="GD54" s="127"/>
      <c r="GE54" s="127"/>
      <c r="GF54" s="127"/>
      <c r="GG54" s="127"/>
      <c r="GH54" s="127"/>
      <c r="GI54" s="127"/>
      <c r="GJ54" s="127"/>
      <c r="GK54" s="127"/>
      <c r="GL54" s="127"/>
      <c r="GM54" s="127"/>
      <c r="GN54" s="127"/>
      <c r="GO54" s="127"/>
      <c r="GP54" s="127"/>
      <c r="GQ54" s="127"/>
      <c r="GR54" s="127"/>
      <c r="GS54" s="127"/>
      <c r="GT54" s="127"/>
      <c r="GU54" s="127"/>
      <c r="GV54" s="127"/>
      <c r="GW54" s="127"/>
      <c r="GX54" s="127"/>
      <c r="GY54" s="127"/>
      <c r="GZ54" s="127"/>
      <c r="HA54" s="127"/>
      <c r="HB54" s="127"/>
      <c r="HC54" s="127"/>
      <c r="HD54" s="127"/>
      <c r="HE54" s="127"/>
      <c r="HF54" s="127"/>
      <c r="HG54" s="127"/>
      <c r="HH54" s="127"/>
      <c r="HI54" s="127"/>
      <c r="HJ54" s="127"/>
      <c r="HK54" s="127"/>
      <c r="HL54" s="127"/>
      <c r="HM54" s="127"/>
      <c r="HN54" s="127"/>
      <c r="HO54" s="127"/>
      <c r="HP54" s="127"/>
      <c r="HQ54" s="127"/>
      <c r="HR54" s="127"/>
      <c r="HS54" s="127"/>
      <c r="HT54" s="127"/>
      <c r="HU54" s="127"/>
      <c r="HV54" s="127"/>
      <c r="HW54" s="127"/>
      <c r="HX54" s="127"/>
      <c r="HY54" s="127"/>
      <c r="HZ54" s="127"/>
      <c r="IA54" s="127"/>
      <c r="IB54" s="127"/>
      <c r="IC54" s="127"/>
      <c r="ID54" s="127"/>
      <c r="IE54" s="127"/>
      <c r="IF54" s="127"/>
      <c r="IG54" s="127"/>
      <c r="IH54" s="127"/>
      <c r="II54" s="127"/>
    </row>
    <row r="55" spans="1:243" s="128" customFormat="1" ht="12.75" customHeight="1" x14ac:dyDescent="0.25">
      <c r="A55" s="126"/>
      <c r="B55" s="156" t="s">
        <v>100</v>
      </c>
      <c r="C55" s="157" t="s">
        <v>33</v>
      </c>
      <c r="D55" s="157">
        <v>1</v>
      </c>
      <c r="E55" s="157" t="s">
        <v>101</v>
      </c>
      <c r="F55" s="158">
        <v>18503.84</v>
      </c>
      <c r="G55" s="158">
        <f t="shared" si="2"/>
        <v>18503.84</v>
      </c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  <c r="BB55" s="127"/>
      <c r="BC55" s="127"/>
      <c r="BD55" s="127"/>
      <c r="BE55" s="127"/>
      <c r="BF55" s="127"/>
      <c r="BG55" s="127"/>
      <c r="BH55" s="127"/>
      <c r="BI55" s="127"/>
      <c r="BJ55" s="127"/>
      <c r="BK55" s="127"/>
      <c r="BL55" s="127"/>
      <c r="BM55" s="127"/>
      <c r="BN55" s="127"/>
      <c r="BO55" s="127"/>
      <c r="BP55" s="127"/>
      <c r="BQ55" s="127"/>
      <c r="BR55" s="127"/>
      <c r="BS55" s="127"/>
      <c r="BT55" s="127"/>
      <c r="BU55" s="127"/>
      <c r="BV55" s="127"/>
      <c r="BW55" s="127"/>
      <c r="BX55" s="127"/>
      <c r="BY55" s="127"/>
      <c r="BZ55" s="127"/>
      <c r="CA55" s="127"/>
      <c r="CB55" s="127"/>
      <c r="CC55" s="127"/>
      <c r="CD55" s="127"/>
      <c r="CE55" s="127"/>
      <c r="CF55" s="127"/>
      <c r="CG55" s="127"/>
      <c r="CH55" s="127"/>
      <c r="CI55" s="127"/>
      <c r="CJ55" s="127"/>
      <c r="CK55" s="127"/>
      <c r="CL55" s="127"/>
      <c r="CM55" s="127"/>
      <c r="CN55" s="127"/>
      <c r="CO55" s="127"/>
      <c r="CP55" s="127"/>
      <c r="CQ55" s="127"/>
      <c r="CR55" s="127"/>
      <c r="CS55" s="127"/>
      <c r="CT55" s="127"/>
      <c r="CU55" s="127"/>
      <c r="CV55" s="127"/>
      <c r="CW55" s="127"/>
      <c r="CX55" s="127"/>
      <c r="CY55" s="127"/>
      <c r="CZ55" s="127"/>
      <c r="DA55" s="127"/>
      <c r="DB55" s="127"/>
      <c r="DC55" s="127"/>
      <c r="DD55" s="127"/>
      <c r="DE55" s="127"/>
      <c r="DF55" s="127"/>
      <c r="DG55" s="127"/>
      <c r="DH55" s="127"/>
      <c r="DI55" s="127"/>
      <c r="DJ55" s="127"/>
      <c r="DK55" s="127"/>
      <c r="DL55" s="127"/>
      <c r="DM55" s="127"/>
      <c r="DN55" s="127"/>
      <c r="DO55" s="127"/>
      <c r="DP55" s="127"/>
      <c r="DQ55" s="127"/>
      <c r="DR55" s="127"/>
      <c r="DS55" s="127"/>
      <c r="DT55" s="127"/>
      <c r="DU55" s="127"/>
      <c r="DV55" s="127"/>
      <c r="DW55" s="127"/>
      <c r="DX55" s="127"/>
      <c r="DY55" s="127"/>
      <c r="DZ55" s="127"/>
      <c r="EA55" s="127"/>
      <c r="EB55" s="127"/>
      <c r="EC55" s="127"/>
      <c r="ED55" s="127"/>
      <c r="EE55" s="127"/>
      <c r="EF55" s="127"/>
      <c r="EG55" s="127"/>
      <c r="EH55" s="127"/>
      <c r="EI55" s="127"/>
      <c r="EJ55" s="127"/>
      <c r="EK55" s="127"/>
      <c r="EL55" s="127"/>
      <c r="EM55" s="127"/>
      <c r="EN55" s="127"/>
      <c r="EO55" s="127"/>
      <c r="EP55" s="127"/>
      <c r="EQ55" s="127"/>
      <c r="ER55" s="127"/>
      <c r="ES55" s="127"/>
      <c r="ET55" s="127"/>
      <c r="EU55" s="127"/>
      <c r="EV55" s="127"/>
      <c r="EW55" s="127"/>
      <c r="EX55" s="127"/>
      <c r="EY55" s="127"/>
      <c r="EZ55" s="127"/>
      <c r="FA55" s="127"/>
      <c r="FB55" s="127"/>
      <c r="FC55" s="127"/>
      <c r="FD55" s="127"/>
      <c r="FE55" s="127"/>
      <c r="FF55" s="127"/>
      <c r="FG55" s="127"/>
      <c r="FH55" s="127"/>
      <c r="FI55" s="127"/>
      <c r="FJ55" s="127"/>
      <c r="FK55" s="127"/>
      <c r="FL55" s="127"/>
      <c r="FM55" s="127"/>
      <c r="FN55" s="127"/>
      <c r="FO55" s="127"/>
      <c r="FP55" s="127"/>
      <c r="FQ55" s="127"/>
      <c r="FR55" s="127"/>
      <c r="FS55" s="127"/>
      <c r="FT55" s="127"/>
      <c r="FU55" s="127"/>
      <c r="FV55" s="127"/>
      <c r="FW55" s="127"/>
      <c r="FX55" s="127"/>
      <c r="FY55" s="127"/>
      <c r="FZ55" s="127"/>
      <c r="GA55" s="127"/>
      <c r="GB55" s="127"/>
      <c r="GC55" s="127"/>
      <c r="GD55" s="127"/>
      <c r="GE55" s="127"/>
      <c r="GF55" s="127"/>
      <c r="GG55" s="127"/>
      <c r="GH55" s="127"/>
      <c r="GI55" s="127"/>
      <c r="GJ55" s="127"/>
      <c r="GK55" s="127"/>
      <c r="GL55" s="127"/>
      <c r="GM55" s="127"/>
      <c r="GN55" s="127"/>
      <c r="GO55" s="127"/>
      <c r="GP55" s="127"/>
      <c r="GQ55" s="127"/>
      <c r="GR55" s="127"/>
      <c r="GS55" s="127"/>
      <c r="GT55" s="127"/>
      <c r="GU55" s="127"/>
      <c r="GV55" s="127"/>
      <c r="GW55" s="127"/>
      <c r="GX55" s="127"/>
      <c r="GY55" s="127"/>
      <c r="GZ55" s="127"/>
      <c r="HA55" s="127"/>
      <c r="HB55" s="127"/>
      <c r="HC55" s="127"/>
      <c r="HD55" s="127"/>
      <c r="HE55" s="127"/>
      <c r="HF55" s="127"/>
      <c r="HG55" s="127"/>
      <c r="HH55" s="127"/>
      <c r="HI55" s="127"/>
      <c r="HJ55" s="127"/>
      <c r="HK55" s="127"/>
      <c r="HL55" s="127"/>
      <c r="HM55" s="127"/>
      <c r="HN55" s="127"/>
      <c r="HO55" s="127"/>
      <c r="HP55" s="127"/>
      <c r="HQ55" s="127"/>
      <c r="HR55" s="127"/>
      <c r="HS55" s="127"/>
      <c r="HT55" s="127"/>
      <c r="HU55" s="127"/>
      <c r="HV55" s="127"/>
      <c r="HW55" s="127"/>
      <c r="HX55" s="127"/>
      <c r="HY55" s="127"/>
      <c r="HZ55" s="127"/>
      <c r="IA55" s="127"/>
      <c r="IB55" s="127"/>
      <c r="IC55" s="127"/>
      <c r="ID55" s="127"/>
      <c r="IE55" s="127"/>
      <c r="IF55" s="127"/>
      <c r="IG55" s="127"/>
      <c r="IH55" s="127"/>
      <c r="II55" s="127"/>
    </row>
    <row r="56" spans="1:243" s="128" customFormat="1" ht="12.75" customHeight="1" x14ac:dyDescent="0.25">
      <c r="A56" s="126"/>
      <c r="B56" s="172" t="s">
        <v>34</v>
      </c>
      <c r="C56" s="170"/>
      <c r="D56" s="171"/>
      <c r="E56" s="170"/>
      <c r="F56" s="158" t="s">
        <v>84</v>
      </c>
      <c r="G56" s="158" t="s">
        <v>84</v>
      </c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7"/>
      <c r="AT56" s="127"/>
      <c r="AU56" s="127"/>
      <c r="AV56" s="127"/>
      <c r="AW56" s="127"/>
      <c r="AX56" s="127"/>
      <c r="AY56" s="127"/>
      <c r="AZ56" s="127"/>
      <c r="BA56" s="127"/>
      <c r="BB56" s="127"/>
      <c r="BC56" s="127"/>
      <c r="BD56" s="127"/>
      <c r="BE56" s="127"/>
      <c r="BF56" s="127"/>
      <c r="BG56" s="127"/>
      <c r="BH56" s="127"/>
      <c r="BI56" s="127"/>
      <c r="BJ56" s="127"/>
      <c r="BK56" s="127"/>
      <c r="BL56" s="127"/>
      <c r="BM56" s="127"/>
      <c r="BN56" s="127"/>
      <c r="BO56" s="127"/>
      <c r="BP56" s="127"/>
      <c r="BQ56" s="127"/>
      <c r="BR56" s="127"/>
      <c r="BS56" s="127"/>
      <c r="BT56" s="127"/>
      <c r="BU56" s="127"/>
      <c r="BV56" s="127"/>
      <c r="BW56" s="127"/>
      <c r="BX56" s="127"/>
      <c r="BY56" s="127"/>
      <c r="BZ56" s="127"/>
      <c r="CA56" s="127"/>
      <c r="CB56" s="127"/>
      <c r="CC56" s="127"/>
      <c r="CD56" s="127"/>
      <c r="CE56" s="127"/>
      <c r="CF56" s="127"/>
      <c r="CG56" s="127"/>
      <c r="CH56" s="127"/>
      <c r="CI56" s="127"/>
      <c r="CJ56" s="127"/>
      <c r="CK56" s="127"/>
      <c r="CL56" s="127"/>
      <c r="CM56" s="127"/>
      <c r="CN56" s="127"/>
      <c r="CO56" s="127"/>
      <c r="CP56" s="127"/>
      <c r="CQ56" s="127"/>
      <c r="CR56" s="127"/>
      <c r="CS56" s="127"/>
      <c r="CT56" s="127"/>
      <c r="CU56" s="127"/>
      <c r="CV56" s="127"/>
      <c r="CW56" s="127"/>
      <c r="CX56" s="127"/>
      <c r="CY56" s="127"/>
      <c r="CZ56" s="127"/>
      <c r="DA56" s="127"/>
      <c r="DB56" s="127"/>
      <c r="DC56" s="127"/>
      <c r="DD56" s="127"/>
      <c r="DE56" s="127"/>
      <c r="DF56" s="127"/>
      <c r="DG56" s="127"/>
      <c r="DH56" s="127"/>
      <c r="DI56" s="127"/>
      <c r="DJ56" s="127"/>
      <c r="DK56" s="127"/>
      <c r="DL56" s="127"/>
      <c r="DM56" s="127"/>
      <c r="DN56" s="127"/>
      <c r="DO56" s="127"/>
      <c r="DP56" s="127"/>
      <c r="DQ56" s="127"/>
      <c r="DR56" s="127"/>
      <c r="DS56" s="127"/>
      <c r="DT56" s="127"/>
      <c r="DU56" s="127"/>
      <c r="DV56" s="127"/>
      <c r="DW56" s="127"/>
      <c r="DX56" s="127"/>
      <c r="DY56" s="127"/>
      <c r="DZ56" s="127"/>
      <c r="EA56" s="127"/>
      <c r="EB56" s="127"/>
      <c r="EC56" s="127"/>
      <c r="ED56" s="127"/>
      <c r="EE56" s="127"/>
      <c r="EF56" s="127"/>
      <c r="EG56" s="127"/>
      <c r="EH56" s="127"/>
      <c r="EI56" s="127"/>
      <c r="EJ56" s="127"/>
      <c r="EK56" s="127"/>
      <c r="EL56" s="127"/>
      <c r="EM56" s="127"/>
      <c r="EN56" s="127"/>
      <c r="EO56" s="127"/>
      <c r="EP56" s="127"/>
      <c r="EQ56" s="127"/>
      <c r="ER56" s="127"/>
      <c r="ES56" s="127"/>
      <c r="ET56" s="127"/>
      <c r="EU56" s="127"/>
      <c r="EV56" s="127"/>
      <c r="EW56" s="127"/>
      <c r="EX56" s="127"/>
      <c r="EY56" s="127"/>
      <c r="EZ56" s="127"/>
      <c r="FA56" s="127"/>
      <c r="FB56" s="127"/>
      <c r="FC56" s="127"/>
      <c r="FD56" s="127"/>
      <c r="FE56" s="127"/>
      <c r="FF56" s="127"/>
      <c r="FG56" s="127"/>
      <c r="FH56" s="127"/>
      <c r="FI56" s="127"/>
      <c r="FJ56" s="127"/>
      <c r="FK56" s="127"/>
      <c r="FL56" s="127"/>
      <c r="FM56" s="127"/>
      <c r="FN56" s="127"/>
      <c r="FO56" s="127"/>
      <c r="FP56" s="127"/>
      <c r="FQ56" s="127"/>
      <c r="FR56" s="127"/>
      <c r="FS56" s="127"/>
      <c r="FT56" s="127"/>
      <c r="FU56" s="127"/>
      <c r="FV56" s="127"/>
      <c r="FW56" s="127"/>
      <c r="FX56" s="127"/>
      <c r="FY56" s="127"/>
      <c r="FZ56" s="127"/>
      <c r="GA56" s="127"/>
      <c r="GB56" s="127"/>
      <c r="GC56" s="127"/>
      <c r="GD56" s="127"/>
      <c r="GE56" s="127"/>
      <c r="GF56" s="127"/>
      <c r="GG56" s="127"/>
      <c r="GH56" s="127"/>
      <c r="GI56" s="127"/>
      <c r="GJ56" s="127"/>
      <c r="GK56" s="127"/>
      <c r="GL56" s="127"/>
      <c r="GM56" s="127"/>
      <c r="GN56" s="127"/>
      <c r="GO56" s="127"/>
      <c r="GP56" s="127"/>
      <c r="GQ56" s="127"/>
      <c r="GR56" s="127"/>
      <c r="GS56" s="127"/>
      <c r="GT56" s="127"/>
      <c r="GU56" s="127"/>
      <c r="GV56" s="127"/>
      <c r="GW56" s="127"/>
      <c r="GX56" s="127"/>
      <c r="GY56" s="127"/>
      <c r="GZ56" s="127"/>
      <c r="HA56" s="127"/>
      <c r="HB56" s="127"/>
      <c r="HC56" s="127"/>
      <c r="HD56" s="127"/>
      <c r="HE56" s="127"/>
      <c r="HF56" s="127"/>
      <c r="HG56" s="127"/>
      <c r="HH56" s="127"/>
      <c r="HI56" s="127"/>
      <c r="HJ56" s="127"/>
      <c r="HK56" s="127"/>
      <c r="HL56" s="127"/>
      <c r="HM56" s="127"/>
      <c r="HN56" s="127"/>
      <c r="HO56" s="127"/>
      <c r="HP56" s="127"/>
      <c r="HQ56" s="127"/>
      <c r="HR56" s="127"/>
      <c r="HS56" s="127"/>
      <c r="HT56" s="127"/>
      <c r="HU56" s="127"/>
      <c r="HV56" s="127"/>
      <c r="HW56" s="127"/>
      <c r="HX56" s="127"/>
      <c r="HY56" s="127"/>
      <c r="HZ56" s="127"/>
      <c r="IA56" s="127"/>
      <c r="IB56" s="127"/>
      <c r="IC56" s="127"/>
      <c r="ID56" s="127"/>
      <c r="IE56" s="127"/>
      <c r="IF56" s="127"/>
      <c r="IG56" s="127"/>
      <c r="IH56" s="127"/>
      <c r="II56" s="127"/>
    </row>
    <row r="57" spans="1:243" s="161" customFormat="1" ht="12.75" customHeight="1" x14ac:dyDescent="0.25">
      <c r="A57" s="159"/>
      <c r="B57" s="156" t="s">
        <v>102</v>
      </c>
      <c r="C57" s="157" t="s">
        <v>107</v>
      </c>
      <c r="D57" s="157">
        <v>0.8</v>
      </c>
      <c r="E57" s="157" t="s">
        <v>103</v>
      </c>
      <c r="F57" s="158">
        <v>50694</v>
      </c>
      <c r="G57" s="158">
        <f t="shared" si="2"/>
        <v>40555.200000000004</v>
      </c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  <c r="AE57" s="160"/>
      <c r="AF57" s="160"/>
      <c r="AG57" s="160"/>
      <c r="AH57" s="160"/>
      <c r="AI57" s="160"/>
      <c r="AJ57" s="160"/>
      <c r="AK57" s="160"/>
      <c r="AL57" s="160"/>
      <c r="AM57" s="160"/>
      <c r="AN57" s="160"/>
      <c r="AO57" s="160"/>
      <c r="AP57" s="160"/>
      <c r="AQ57" s="160"/>
      <c r="AR57" s="160"/>
      <c r="AS57" s="160"/>
      <c r="AT57" s="160"/>
      <c r="AU57" s="160"/>
      <c r="AV57" s="160"/>
      <c r="AW57" s="160"/>
      <c r="AX57" s="160"/>
      <c r="AY57" s="160"/>
      <c r="AZ57" s="160"/>
      <c r="BA57" s="160"/>
      <c r="BB57" s="160"/>
      <c r="BC57" s="160"/>
      <c r="BD57" s="160"/>
      <c r="BE57" s="160"/>
      <c r="BF57" s="160"/>
      <c r="BG57" s="160"/>
      <c r="BH57" s="160"/>
      <c r="BI57" s="160"/>
      <c r="BJ57" s="160"/>
      <c r="BK57" s="160"/>
      <c r="BL57" s="160"/>
      <c r="BM57" s="160"/>
      <c r="BN57" s="160"/>
      <c r="BO57" s="160"/>
      <c r="BP57" s="160"/>
      <c r="BQ57" s="160"/>
      <c r="BR57" s="160"/>
      <c r="BS57" s="160"/>
      <c r="BT57" s="160"/>
      <c r="BU57" s="160"/>
      <c r="BV57" s="160"/>
      <c r="BW57" s="160"/>
      <c r="BX57" s="160"/>
      <c r="BY57" s="160"/>
      <c r="BZ57" s="160"/>
      <c r="CA57" s="160"/>
      <c r="CB57" s="160"/>
      <c r="CC57" s="160"/>
      <c r="CD57" s="160"/>
      <c r="CE57" s="160"/>
      <c r="CF57" s="160"/>
      <c r="CG57" s="160"/>
      <c r="CH57" s="160"/>
      <c r="CI57" s="160"/>
      <c r="CJ57" s="160"/>
      <c r="CK57" s="160"/>
      <c r="CL57" s="160"/>
      <c r="CM57" s="160"/>
      <c r="CN57" s="160"/>
      <c r="CO57" s="160"/>
      <c r="CP57" s="160"/>
      <c r="CQ57" s="160"/>
      <c r="CR57" s="160"/>
      <c r="CS57" s="160"/>
      <c r="CT57" s="160"/>
      <c r="CU57" s="160"/>
      <c r="CV57" s="160"/>
      <c r="CW57" s="160"/>
      <c r="CX57" s="160"/>
      <c r="CY57" s="160"/>
      <c r="CZ57" s="160"/>
      <c r="DA57" s="160"/>
      <c r="DB57" s="160"/>
      <c r="DC57" s="160"/>
      <c r="DD57" s="160"/>
      <c r="DE57" s="160"/>
      <c r="DF57" s="160"/>
      <c r="DG57" s="160"/>
      <c r="DH57" s="160"/>
      <c r="DI57" s="160"/>
      <c r="DJ57" s="160"/>
      <c r="DK57" s="160"/>
      <c r="DL57" s="160"/>
      <c r="DM57" s="160"/>
      <c r="DN57" s="160"/>
      <c r="DO57" s="160"/>
      <c r="DP57" s="160"/>
      <c r="DQ57" s="160"/>
      <c r="DR57" s="160"/>
      <c r="DS57" s="160"/>
      <c r="DT57" s="160"/>
      <c r="DU57" s="160"/>
      <c r="DV57" s="160"/>
      <c r="DW57" s="160"/>
      <c r="DX57" s="160"/>
      <c r="DY57" s="160"/>
      <c r="DZ57" s="160"/>
      <c r="EA57" s="160"/>
      <c r="EB57" s="160"/>
      <c r="EC57" s="160"/>
      <c r="ED57" s="160"/>
      <c r="EE57" s="160"/>
      <c r="EF57" s="160"/>
      <c r="EG57" s="160"/>
      <c r="EH57" s="160"/>
      <c r="EI57" s="160"/>
      <c r="EJ57" s="160"/>
      <c r="EK57" s="160"/>
      <c r="EL57" s="160"/>
      <c r="EM57" s="160"/>
      <c r="EN57" s="160"/>
      <c r="EO57" s="160"/>
      <c r="EP57" s="160"/>
      <c r="EQ57" s="160"/>
      <c r="ER57" s="160"/>
      <c r="ES57" s="160"/>
      <c r="ET57" s="160"/>
      <c r="EU57" s="160"/>
      <c r="EV57" s="160"/>
      <c r="EW57" s="160"/>
      <c r="EX57" s="160"/>
      <c r="EY57" s="160"/>
      <c r="EZ57" s="160"/>
      <c r="FA57" s="160"/>
      <c r="FB57" s="160"/>
      <c r="FC57" s="160"/>
      <c r="FD57" s="160"/>
      <c r="FE57" s="160"/>
      <c r="FF57" s="160"/>
      <c r="FG57" s="160"/>
      <c r="FH57" s="160"/>
      <c r="FI57" s="160"/>
      <c r="FJ57" s="160"/>
      <c r="FK57" s="160"/>
      <c r="FL57" s="160"/>
      <c r="FM57" s="160"/>
      <c r="FN57" s="160"/>
      <c r="FO57" s="160"/>
      <c r="FP57" s="160"/>
      <c r="FQ57" s="160"/>
      <c r="FR57" s="160"/>
      <c r="FS57" s="160"/>
      <c r="FT57" s="160"/>
      <c r="FU57" s="160"/>
      <c r="FV57" s="160"/>
      <c r="FW57" s="160"/>
      <c r="FX57" s="160"/>
      <c r="FY57" s="160"/>
      <c r="FZ57" s="160"/>
      <c r="GA57" s="160"/>
      <c r="GB57" s="160"/>
      <c r="GC57" s="160"/>
      <c r="GD57" s="160"/>
      <c r="GE57" s="160"/>
      <c r="GF57" s="160"/>
      <c r="GG57" s="160"/>
      <c r="GH57" s="160"/>
      <c r="GI57" s="160"/>
      <c r="GJ57" s="160"/>
      <c r="GK57" s="160"/>
      <c r="GL57" s="160"/>
      <c r="GM57" s="160"/>
      <c r="GN57" s="160"/>
      <c r="GO57" s="160"/>
      <c r="GP57" s="160"/>
      <c r="GQ57" s="160"/>
      <c r="GR57" s="160"/>
      <c r="GS57" s="160"/>
      <c r="GT57" s="160"/>
      <c r="GU57" s="160"/>
      <c r="GV57" s="160"/>
      <c r="GW57" s="160"/>
      <c r="GX57" s="160"/>
      <c r="GY57" s="160"/>
      <c r="GZ57" s="160"/>
      <c r="HA57" s="160"/>
      <c r="HB57" s="160"/>
      <c r="HC57" s="160"/>
      <c r="HD57" s="160"/>
      <c r="HE57" s="160"/>
      <c r="HF57" s="160"/>
      <c r="HG57" s="160"/>
      <c r="HH57" s="160"/>
      <c r="HI57" s="160"/>
      <c r="HJ57" s="160"/>
      <c r="HK57" s="160"/>
      <c r="HL57" s="160"/>
      <c r="HM57" s="160"/>
      <c r="HN57" s="160"/>
      <c r="HO57" s="160"/>
      <c r="HP57" s="160"/>
      <c r="HQ57" s="160"/>
      <c r="HR57" s="160"/>
      <c r="HS57" s="160"/>
      <c r="HT57" s="160"/>
      <c r="HU57" s="160"/>
      <c r="HV57" s="160"/>
      <c r="HW57" s="160"/>
      <c r="HX57" s="160"/>
      <c r="HY57" s="160"/>
      <c r="HZ57" s="160"/>
      <c r="IA57" s="160"/>
      <c r="IB57" s="160"/>
      <c r="IC57" s="160"/>
      <c r="ID57" s="160"/>
      <c r="IE57" s="160"/>
      <c r="IF57" s="160"/>
      <c r="IG57" s="160"/>
      <c r="IH57" s="160"/>
      <c r="II57" s="160"/>
    </row>
    <row r="58" spans="1:243" s="128" customFormat="1" ht="12.75" customHeight="1" x14ac:dyDescent="0.25">
      <c r="A58" s="126"/>
      <c r="B58" s="173" t="s">
        <v>104</v>
      </c>
      <c r="C58" s="157" t="s">
        <v>107</v>
      </c>
      <c r="D58" s="174">
        <v>1</v>
      </c>
      <c r="E58" s="175" t="s">
        <v>98</v>
      </c>
      <c r="F58" s="176">
        <v>132571.94999999998</v>
      </c>
      <c r="G58" s="158">
        <f t="shared" si="2"/>
        <v>132571.94999999998</v>
      </c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  <c r="AR58" s="127"/>
      <c r="AS58" s="127"/>
      <c r="AT58" s="127"/>
      <c r="AU58" s="127"/>
      <c r="AV58" s="127"/>
      <c r="AW58" s="127"/>
      <c r="AX58" s="127"/>
      <c r="AY58" s="127"/>
      <c r="AZ58" s="127"/>
      <c r="BA58" s="127"/>
      <c r="BB58" s="127"/>
      <c r="BC58" s="127"/>
      <c r="BD58" s="127"/>
      <c r="BE58" s="127"/>
      <c r="BF58" s="127"/>
      <c r="BG58" s="127"/>
      <c r="BH58" s="127"/>
      <c r="BI58" s="127"/>
      <c r="BJ58" s="127"/>
      <c r="BK58" s="127"/>
      <c r="BL58" s="127"/>
      <c r="BM58" s="127"/>
      <c r="BN58" s="127"/>
      <c r="BO58" s="127"/>
      <c r="BP58" s="127"/>
      <c r="BQ58" s="127"/>
      <c r="BR58" s="127"/>
      <c r="BS58" s="127"/>
      <c r="BT58" s="127"/>
      <c r="BU58" s="127"/>
      <c r="BV58" s="127"/>
      <c r="BW58" s="127"/>
      <c r="BX58" s="127"/>
      <c r="BY58" s="127"/>
      <c r="BZ58" s="127"/>
      <c r="CA58" s="127"/>
      <c r="CB58" s="127"/>
      <c r="CC58" s="127"/>
      <c r="CD58" s="127"/>
      <c r="CE58" s="127"/>
      <c r="CF58" s="127"/>
      <c r="CG58" s="127"/>
      <c r="CH58" s="127"/>
      <c r="CI58" s="127"/>
      <c r="CJ58" s="127"/>
      <c r="CK58" s="127"/>
      <c r="CL58" s="127"/>
      <c r="CM58" s="127"/>
      <c r="CN58" s="127"/>
      <c r="CO58" s="127"/>
      <c r="CP58" s="127"/>
      <c r="CQ58" s="127"/>
      <c r="CR58" s="127"/>
      <c r="CS58" s="127"/>
      <c r="CT58" s="127"/>
      <c r="CU58" s="127"/>
      <c r="CV58" s="127"/>
      <c r="CW58" s="127"/>
      <c r="CX58" s="127"/>
      <c r="CY58" s="127"/>
      <c r="CZ58" s="127"/>
      <c r="DA58" s="127"/>
      <c r="DB58" s="127"/>
      <c r="DC58" s="127"/>
      <c r="DD58" s="127"/>
      <c r="DE58" s="127"/>
      <c r="DF58" s="127"/>
      <c r="DG58" s="127"/>
      <c r="DH58" s="127"/>
      <c r="DI58" s="127"/>
      <c r="DJ58" s="127"/>
      <c r="DK58" s="127"/>
      <c r="DL58" s="127"/>
      <c r="DM58" s="127"/>
      <c r="DN58" s="127"/>
      <c r="DO58" s="127"/>
      <c r="DP58" s="127"/>
      <c r="DQ58" s="127"/>
      <c r="DR58" s="127"/>
      <c r="DS58" s="127"/>
      <c r="DT58" s="127"/>
      <c r="DU58" s="127"/>
      <c r="DV58" s="127"/>
      <c r="DW58" s="127"/>
      <c r="DX58" s="127"/>
      <c r="DY58" s="127"/>
      <c r="DZ58" s="127"/>
      <c r="EA58" s="127"/>
      <c r="EB58" s="127"/>
      <c r="EC58" s="127"/>
      <c r="ED58" s="127"/>
      <c r="EE58" s="127"/>
      <c r="EF58" s="127"/>
      <c r="EG58" s="127"/>
      <c r="EH58" s="127"/>
      <c r="EI58" s="127"/>
      <c r="EJ58" s="127"/>
      <c r="EK58" s="127"/>
      <c r="EL58" s="127"/>
      <c r="EM58" s="127"/>
      <c r="EN58" s="127"/>
      <c r="EO58" s="127"/>
      <c r="EP58" s="127"/>
      <c r="EQ58" s="127"/>
      <c r="ER58" s="127"/>
      <c r="ES58" s="127"/>
      <c r="ET58" s="127"/>
      <c r="EU58" s="127"/>
      <c r="EV58" s="127"/>
      <c r="EW58" s="127"/>
      <c r="EX58" s="127"/>
      <c r="EY58" s="127"/>
      <c r="EZ58" s="127"/>
      <c r="FA58" s="127"/>
      <c r="FB58" s="127"/>
      <c r="FC58" s="127"/>
      <c r="FD58" s="127"/>
      <c r="FE58" s="127"/>
      <c r="FF58" s="127"/>
      <c r="FG58" s="127"/>
      <c r="FH58" s="127"/>
      <c r="FI58" s="127"/>
      <c r="FJ58" s="127"/>
      <c r="FK58" s="127"/>
      <c r="FL58" s="127"/>
      <c r="FM58" s="127"/>
      <c r="FN58" s="127"/>
      <c r="FO58" s="127"/>
      <c r="FP58" s="127"/>
      <c r="FQ58" s="127"/>
      <c r="FR58" s="127"/>
      <c r="FS58" s="127"/>
      <c r="FT58" s="127"/>
      <c r="FU58" s="127"/>
      <c r="FV58" s="127"/>
      <c r="FW58" s="127"/>
      <c r="FX58" s="127"/>
      <c r="FY58" s="127"/>
      <c r="FZ58" s="127"/>
      <c r="GA58" s="127"/>
      <c r="GB58" s="127"/>
      <c r="GC58" s="127"/>
      <c r="GD58" s="127"/>
      <c r="GE58" s="127"/>
      <c r="GF58" s="127"/>
      <c r="GG58" s="127"/>
      <c r="GH58" s="127"/>
      <c r="GI58" s="127"/>
      <c r="GJ58" s="127"/>
      <c r="GK58" s="127"/>
      <c r="GL58" s="127"/>
      <c r="GM58" s="127"/>
      <c r="GN58" s="127"/>
      <c r="GO58" s="127"/>
      <c r="GP58" s="127"/>
      <c r="GQ58" s="127"/>
      <c r="GR58" s="127"/>
      <c r="GS58" s="127"/>
      <c r="GT58" s="127"/>
      <c r="GU58" s="127"/>
      <c r="GV58" s="127"/>
      <c r="GW58" s="127"/>
      <c r="GX58" s="127"/>
      <c r="GY58" s="127"/>
      <c r="GZ58" s="127"/>
      <c r="HA58" s="127"/>
      <c r="HB58" s="127"/>
      <c r="HC58" s="127"/>
      <c r="HD58" s="127"/>
      <c r="HE58" s="127"/>
      <c r="HF58" s="127"/>
      <c r="HG58" s="127"/>
      <c r="HH58" s="127"/>
      <c r="HI58" s="127"/>
      <c r="HJ58" s="127"/>
      <c r="HK58" s="127"/>
      <c r="HL58" s="127"/>
      <c r="HM58" s="127"/>
      <c r="HN58" s="127"/>
      <c r="HO58" s="127"/>
      <c r="HP58" s="127"/>
      <c r="HQ58" s="127"/>
      <c r="HR58" s="127"/>
      <c r="HS58" s="127"/>
      <c r="HT58" s="127"/>
      <c r="HU58" s="127"/>
      <c r="HV58" s="127"/>
      <c r="HW58" s="127"/>
      <c r="HX58" s="127"/>
      <c r="HY58" s="127"/>
      <c r="HZ58" s="127"/>
      <c r="IA58" s="127"/>
      <c r="IB58" s="127"/>
      <c r="IC58" s="127"/>
      <c r="ID58" s="127"/>
      <c r="IE58" s="127"/>
      <c r="IF58" s="127"/>
      <c r="IG58" s="127"/>
      <c r="IH58" s="127"/>
      <c r="II58" s="127"/>
    </row>
    <row r="59" spans="1:243" ht="13.5" customHeight="1" x14ac:dyDescent="0.25">
      <c r="A59" s="4"/>
      <c r="B59" s="46" t="s">
        <v>35</v>
      </c>
      <c r="C59" s="47"/>
      <c r="D59" s="47"/>
      <c r="E59" s="47"/>
      <c r="F59" s="48"/>
      <c r="G59" s="109">
        <f>SUM(G48:G58)</f>
        <v>954767.44999999984</v>
      </c>
    </row>
    <row r="60" spans="1:243" ht="12" customHeight="1" x14ac:dyDescent="0.25">
      <c r="A60" s="2"/>
      <c r="B60" s="38"/>
      <c r="C60" s="39"/>
      <c r="D60" s="39"/>
      <c r="E60" s="49"/>
      <c r="F60" s="40"/>
      <c r="G60" s="40"/>
    </row>
    <row r="61" spans="1:243" ht="12" customHeight="1" x14ac:dyDescent="0.25">
      <c r="A61" s="4"/>
      <c r="B61" s="27" t="s">
        <v>36</v>
      </c>
      <c r="C61" s="28"/>
      <c r="D61" s="29"/>
      <c r="E61" s="29"/>
      <c r="F61" s="30"/>
      <c r="G61" s="30"/>
    </row>
    <row r="62" spans="1:243" ht="24" customHeight="1" x14ac:dyDescent="0.25">
      <c r="A62" s="4"/>
      <c r="B62" s="41" t="s">
        <v>37</v>
      </c>
      <c r="C62" s="42" t="s">
        <v>30</v>
      </c>
      <c r="D62" s="42" t="s">
        <v>31</v>
      </c>
      <c r="E62" s="41" t="s">
        <v>17</v>
      </c>
      <c r="F62" s="42" t="s">
        <v>18</v>
      </c>
      <c r="G62" s="41" t="s">
        <v>19</v>
      </c>
    </row>
    <row r="63" spans="1:243" ht="15.75" customHeight="1" x14ac:dyDescent="0.25">
      <c r="A63" s="61"/>
      <c r="B63" s="99" t="s">
        <v>108</v>
      </c>
      <c r="C63" s="45" t="s">
        <v>109</v>
      </c>
      <c r="D63" s="108">
        <v>1819</v>
      </c>
      <c r="E63" s="22" t="s">
        <v>70</v>
      </c>
      <c r="F63" s="108">
        <v>160</v>
      </c>
      <c r="G63" s="108">
        <f>D63*F63</f>
        <v>291040</v>
      </c>
    </row>
    <row r="64" spans="1:243" ht="12.75" customHeight="1" x14ac:dyDescent="0.25">
      <c r="A64" s="14"/>
      <c r="B64" s="129" t="s">
        <v>110</v>
      </c>
      <c r="C64" s="130" t="s">
        <v>15</v>
      </c>
      <c r="D64" s="131">
        <v>1</v>
      </c>
      <c r="E64" s="132" t="s">
        <v>111</v>
      </c>
      <c r="F64" s="131">
        <v>39810</v>
      </c>
      <c r="G64" s="131">
        <f>D64*F64</f>
        <v>39810</v>
      </c>
    </row>
    <row r="65" spans="1:7" ht="12.75" customHeight="1" x14ac:dyDescent="0.25">
      <c r="A65" s="61"/>
      <c r="B65" s="137" t="s">
        <v>119</v>
      </c>
      <c r="C65" s="138" t="s">
        <v>15</v>
      </c>
      <c r="D65" s="139">
        <v>2</v>
      </c>
      <c r="E65" s="140" t="s">
        <v>118</v>
      </c>
      <c r="F65" s="139">
        <v>127320</v>
      </c>
      <c r="G65" s="139">
        <v>120000</v>
      </c>
    </row>
    <row r="66" spans="1:7" ht="13.5" customHeight="1" x14ac:dyDescent="0.25">
      <c r="A66" s="4"/>
      <c r="B66" s="133" t="s">
        <v>38</v>
      </c>
      <c r="C66" s="134"/>
      <c r="D66" s="134"/>
      <c r="E66" s="134"/>
      <c r="F66" s="135"/>
      <c r="G66" s="136">
        <f>G63+G64+G65</f>
        <v>450850</v>
      </c>
    </row>
    <row r="67" spans="1:7" ht="12" customHeight="1" x14ac:dyDescent="0.25">
      <c r="A67" s="2"/>
      <c r="B67" s="64"/>
      <c r="C67" s="64"/>
      <c r="D67" s="64"/>
      <c r="E67" s="64"/>
      <c r="F67" s="65"/>
      <c r="G67" s="65"/>
    </row>
    <row r="68" spans="1:7" ht="12" customHeight="1" x14ac:dyDescent="0.25">
      <c r="A68" s="61"/>
      <c r="B68" s="66" t="s">
        <v>39</v>
      </c>
      <c r="C68" s="67"/>
      <c r="D68" s="67"/>
      <c r="E68" s="67"/>
      <c r="F68" s="67"/>
      <c r="G68" s="68">
        <f>G29+G34+G44+G59+G66</f>
        <v>5427569.4500000002</v>
      </c>
    </row>
    <row r="69" spans="1:7" ht="12" customHeight="1" x14ac:dyDescent="0.25">
      <c r="A69" s="61"/>
      <c r="B69" s="69" t="s">
        <v>40</v>
      </c>
      <c r="C69" s="51"/>
      <c r="D69" s="51"/>
      <c r="E69" s="51"/>
      <c r="F69" s="51"/>
      <c r="G69" s="70">
        <f>G68*0.05</f>
        <v>271378.47250000003</v>
      </c>
    </row>
    <row r="70" spans="1:7" ht="12" customHeight="1" x14ac:dyDescent="0.25">
      <c r="A70" s="61"/>
      <c r="B70" s="71" t="s">
        <v>41</v>
      </c>
      <c r="C70" s="50"/>
      <c r="D70" s="50"/>
      <c r="E70" s="50"/>
      <c r="F70" s="50"/>
      <c r="G70" s="72">
        <f>G69+G68</f>
        <v>5698947.9225000003</v>
      </c>
    </row>
    <row r="71" spans="1:7" ht="12" customHeight="1" x14ac:dyDescent="0.25">
      <c r="A71" s="61"/>
      <c r="B71" s="69" t="s">
        <v>42</v>
      </c>
      <c r="C71" s="51"/>
      <c r="D71" s="51"/>
      <c r="E71" s="51"/>
      <c r="F71" s="51"/>
      <c r="G71" s="70">
        <f>G12</f>
        <v>8028800</v>
      </c>
    </row>
    <row r="72" spans="1:7" ht="12" customHeight="1" x14ac:dyDescent="0.25">
      <c r="A72" s="61"/>
      <c r="B72" s="73" t="s">
        <v>43</v>
      </c>
      <c r="C72" s="74"/>
      <c r="D72" s="74"/>
      <c r="E72" s="74"/>
      <c r="F72" s="74"/>
      <c r="G72" s="121">
        <f>G71-G70</f>
        <v>2329852.0774999997</v>
      </c>
    </row>
    <row r="73" spans="1:7" ht="12" customHeight="1" x14ac:dyDescent="0.25">
      <c r="A73" s="61"/>
      <c r="B73" s="62" t="s">
        <v>44</v>
      </c>
      <c r="C73" s="63"/>
      <c r="D73" s="63"/>
      <c r="E73" s="63"/>
      <c r="F73" s="63"/>
      <c r="G73" s="58"/>
    </row>
    <row r="74" spans="1:7" ht="12.75" customHeight="1" thickBot="1" x14ac:dyDescent="0.3">
      <c r="A74" s="61"/>
      <c r="B74" s="75"/>
      <c r="C74" s="63"/>
      <c r="D74" s="63"/>
      <c r="E74" s="63"/>
      <c r="F74" s="63"/>
      <c r="G74" s="58"/>
    </row>
    <row r="75" spans="1:7" ht="12" customHeight="1" x14ac:dyDescent="0.25">
      <c r="A75" s="61"/>
      <c r="B75" s="87" t="s">
        <v>45</v>
      </c>
      <c r="C75" s="88"/>
      <c r="D75" s="88"/>
      <c r="E75" s="88"/>
      <c r="F75" s="89"/>
      <c r="G75" s="58"/>
    </row>
    <row r="76" spans="1:7" ht="12" customHeight="1" x14ac:dyDescent="0.25">
      <c r="A76" s="61"/>
      <c r="B76" s="90" t="s">
        <v>46</v>
      </c>
      <c r="C76" s="60"/>
      <c r="D76" s="60"/>
      <c r="E76" s="60"/>
      <c r="F76" s="91"/>
      <c r="G76" s="58"/>
    </row>
    <row r="77" spans="1:7" ht="12" customHeight="1" x14ac:dyDescent="0.25">
      <c r="A77" s="61"/>
      <c r="B77" s="90" t="s">
        <v>47</v>
      </c>
      <c r="C77" s="60"/>
      <c r="D77" s="60"/>
      <c r="E77" s="60"/>
      <c r="F77" s="91"/>
      <c r="G77" s="58"/>
    </row>
    <row r="78" spans="1:7" ht="12" customHeight="1" x14ac:dyDescent="0.25">
      <c r="A78" s="61"/>
      <c r="B78" s="90" t="s">
        <v>48</v>
      </c>
      <c r="C78" s="60"/>
      <c r="D78" s="60"/>
      <c r="E78" s="60"/>
      <c r="F78" s="91"/>
      <c r="G78" s="58"/>
    </row>
    <row r="79" spans="1:7" ht="12" customHeight="1" x14ac:dyDescent="0.25">
      <c r="A79" s="61"/>
      <c r="B79" s="90" t="s">
        <v>49</v>
      </c>
      <c r="C79" s="60"/>
      <c r="D79" s="60"/>
      <c r="E79" s="60"/>
      <c r="F79" s="91"/>
      <c r="G79" s="58"/>
    </row>
    <row r="80" spans="1:7" ht="12" customHeight="1" x14ac:dyDescent="0.25">
      <c r="A80" s="61"/>
      <c r="B80" s="90" t="s">
        <v>50</v>
      </c>
      <c r="C80" s="60"/>
      <c r="D80" s="60"/>
      <c r="E80" s="60"/>
      <c r="F80" s="91"/>
      <c r="G80" s="58"/>
    </row>
    <row r="81" spans="1:7" ht="12.75" customHeight="1" thickBot="1" x14ac:dyDescent="0.3">
      <c r="A81" s="61"/>
      <c r="B81" s="92" t="s">
        <v>51</v>
      </c>
      <c r="C81" s="93"/>
      <c r="D81" s="93"/>
      <c r="E81" s="93"/>
      <c r="F81" s="94"/>
      <c r="G81" s="58"/>
    </row>
    <row r="82" spans="1:7" ht="12.75" customHeight="1" x14ac:dyDescent="0.25">
      <c r="A82" s="61"/>
      <c r="B82" s="85"/>
      <c r="C82" s="60"/>
      <c r="D82" s="60"/>
      <c r="E82" s="60"/>
      <c r="F82" s="60"/>
      <c r="G82" s="58"/>
    </row>
    <row r="83" spans="1:7" ht="15" customHeight="1" thickBot="1" x14ac:dyDescent="0.3">
      <c r="A83" s="61"/>
      <c r="B83" s="152" t="s">
        <v>52</v>
      </c>
      <c r="C83" s="153"/>
      <c r="D83" s="84"/>
      <c r="E83" s="52"/>
      <c r="F83" s="52"/>
      <c r="G83" s="58"/>
    </row>
    <row r="84" spans="1:7" ht="12" customHeight="1" x14ac:dyDescent="0.25">
      <c r="A84" s="61"/>
      <c r="B84" s="77" t="s">
        <v>37</v>
      </c>
      <c r="C84" s="53" t="s">
        <v>53</v>
      </c>
      <c r="D84" s="78" t="s">
        <v>54</v>
      </c>
      <c r="E84" s="52"/>
      <c r="F84" s="52"/>
      <c r="G84" s="58"/>
    </row>
    <row r="85" spans="1:7" ht="12" customHeight="1" x14ac:dyDescent="0.25">
      <c r="A85" s="61"/>
      <c r="B85" s="79" t="s">
        <v>55</v>
      </c>
      <c r="C85" s="54">
        <f>G29</f>
        <v>3308000</v>
      </c>
      <c r="D85" s="80">
        <f>(C85/C91)</f>
        <v>0.58045801523114371</v>
      </c>
      <c r="E85" s="52"/>
      <c r="F85" s="52"/>
      <c r="G85" s="58"/>
    </row>
    <row r="86" spans="1:7" ht="12" customHeight="1" x14ac:dyDescent="0.25">
      <c r="A86" s="61"/>
      <c r="B86" s="79" t="s">
        <v>56</v>
      </c>
      <c r="C86" s="55">
        <v>0</v>
      </c>
      <c r="D86" s="80">
        <v>0</v>
      </c>
      <c r="E86" s="52"/>
      <c r="F86" s="52"/>
      <c r="G86" s="58"/>
    </row>
    <row r="87" spans="1:7" ht="12" customHeight="1" x14ac:dyDescent="0.25">
      <c r="A87" s="61"/>
      <c r="B87" s="79" t="s">
        <v>57</v>
      </c>
      <c r="C87" s="54">
        <f>G44</f>
        <v>713952</v>
      </c>
      <c r="D87" s="80">
        <f>(C87/C91)</f>
        <v>0.12527786000311533</v>
      </c>
      <c r="E87" s="52"/>
      <c r="F87" s="52"/>
      <c r="G87" s="58"/>
    </row>
    <row r="88" spans="1:7" ht="12" customHeight="1" x14ac:dyDescent="0.25">
      <c r="A88" s="61"/>
      <c r="B88" s="79" t="s">
        <v>29</v>
      </c>
      <c r="C88" s="54">
        <f>G59</f>
        <v>954767.44999999984</v>
      </c>
      <c r="D88" s="80">
        <f>(C88/C91)</f>
        <v>0.16753398398860342</v>
      </c>
      <c r="E88" s="52"/>
      <c r="F88" s="52"/>
      <c r="G88" s="58"/>
    </row>
    <row r="89" spans="1:7" ht="12" customHeight="1" x14ac:dyDescent="0.25">
      <c r="A89" s="61"/>
      <c r="B89" s="79" t="s">
        <v>58</v>
      </c>
      <c r="C89" s="56">
        <f>G66</f>
        <v>450850</v>
      </c>
      <c r="D89" s="80">
        <f>(C89/C91)</f>
        <v>7.9111093158089826E-2</v>
      </c>
      <c r="E89" s="57"/>
      <c r="F89" s="57"/>
      <c r="G89" s="58"/>
    </row>
    <row r="90" spans="1:7" ht="12" customHeight="1" x14ac:dyDescent="0.25">
      <c r="A90" s="61"/>
      <c r="B90" s="79" t="s">
        <v>59</v>
      </c>
      <c r="C90" s="56">
        <f>G69</f>
        <v>271378.47250000003</v>
      </c>
      <c r="D90" s="80">
        <f>(C90/C91)</f>
        <v>4.7619047619047623E-2</v>
      </c>
      <c r="E90" s="57"/>
      <c r="F90" s="57"/>
      <c r="G90" s="58"/>
    </row>
    <row r="91" spans="1:7" ht="12.75" customHeight="1" thickBot="1" x14ac:dyDescent="0.3">
      <c r="A91" s="61"/>
      <c r="B91" s="81" t="s">
        <v>60</v>
      </c>
      <c r="C91" s="82">
        <f>SUM(C85:C90)</f>
        <v>5698947.9225000003</v>
      </c>
      <c r="D91" s="83">
        <f>SUM(D85:D90)</f>
        <v>1</v>
      </c>
      <c r="E91" s="57"/>
      <c r="F91" s="57"/>
      <c r="G91" s="58"/>
    </row>
    <row r="92" spans="1:7" ht="12" customHeight="1" x14ac:dyDescent="0.25">
      <c r="A92" s="61"/>
      <c r="B92" s="75"/>
      <c r="C92" s="63"/>
      <c r="D92" s="63"/>
      <c r="E92" s="63"/>
      <c r="F92" s="63"/>
      <c r="G92" s="58"/>
    </row>
    <row r="93" spans="1:7" ht="12.75" customHeight="1" thickBot="1" x14ac:dyDescent="0.3">
      <c r="A93" s="61"/>
      <c r="B93" s="76"/>
      <c r="C93" s="63"/>
      <c r="D93" s="63"/>
      <c r="E93" s="63"/>
      <c r="F93" s="63"/>
      <c r="G93" s="58"/>
    </row>
    <row r="94" spans="1:7" ht="12" customHeight="1" thickBot="1" x14ac:dyDescent="0.3">
      <c r="A94" s="61"/>
      <c r="B94" s="149" t="s">
        <v>116</v>
      </c>
      <c r="C94" s="150"/>
      <c r="D94" s="150"/>
      <c r="E94" s="151"/>
      <c r="F94" s="57"/>
      <c r="G94" s="58"/>
    </row>
    <row r="95" spans="1:7" ht="12" customHeight="1" x14ac:dyDescent="0.25">
      <c r="A95" s="61"/>
      <c r="B95" s="96" t="s">
        <v>114</v>
      </c>
      <c r="C95" s="110">
        <v>9000</v>
      </c>
      <c r="D95" s="110">
        <v>10400</v>
      </c>
      <c r="E95" s="110">
        <v>12000</v>
      </c>
      <c r="F95" s="95"/>
      <c r="G95" s="59"/>
    </row>
    <row r="96" spans="1:7" ht="12.75" customHeight="1" thickBot="1" x14ac:dyDescent="0.3">
      <c r="A96" s="61"/>
      <c r="B96" s="81" t="s">
        <v>115</v>
      </c>
      <c r="C96" s="82">
        <f>(G70/C95)</f>
        <v>633.21643583333332</v>
      </c>
      <c r="D96" s="82">
        <f>(G70/D95)</f>
        <v>547.97576177884616</v>
      </c>
      <c r="E96" s="97">
        <f>(G70/E95)</f>
        <v>474.91232687500002</v>
      </c>
      <c r="F96" s="95"/>
      <c r="G96" s="59"/>
    </row>
    <row r="97" spans="1:7" ht="15.6" customHeight="1" x14ac:dyDescent="0.25">
      <c r="A97" s="61"/>
      <c r="B97" s="86" t="s">
        <v>61</v>
      </c>
      <c r="C97" s="60"/>
      <c r="D97" s="60"/>
      <c r="E97" s="60"/>
      <c r="F97" s="60"/>
      <c r="G97" s="60"/>
    </row>
  </sheetData>
  <mergeCells count="9">
    <mergeCell ref="E9:F9"/>
    <mergeCell ref="E14:F14"/>
    <mergeCell ref="E15:F15"/>
    <mergeCell ref="B17:G17"/>
    <mergeCell ref="B94:E94"/>
    <mergeCell ref="B83:C83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ACELGA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Alvarez Pizarro Juan Pablo</cp:lastModifiedBy>
  <dcterms:created xsi:type="dcterms:W3CDTF">2020-11-27T12:49:26Z</dcterms:created>
  <dcterms:modified xsi:type="dcterms:W3CDTF">2022-06-17T00:09:27Z</dcterms:modified>
</cp:coreProperties>
</file>