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20490" windowHeight="7755"/>
  </bookViews>
  <sheets>
    <sheet name="ACEL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8" i="1" s="1"/>
  <c r="G51" i="1" l="1"/>
  <c r="G50" i="1"/>
  <c r="G48" i="1"/>
  <c r="G46" i="1"/>
  <c r="G45" i="1"/>
  <c r="G43" i="1"/>
  <c r="G21" i="1"/>
  <c r="G22" i="1"/>
  <c r="G23" i="1"/>
  <c r="G24" i="1"/>
  <c r="G25" i="1"/>
  <c r="G26" i="1"/>
  <c r="G12" i="1" l="1"/>
  <c r="C78" i="1" l="1"/>
  <c r="G52" i="1"/>
  <c r="G27" i="1"/>
  <c r="C79" i="1" l="1"/>
  <c r="C76" i="1"/>
  <c r="C80" i="1"/>
  <c r="C77" i="1" l="1"/>
  <c r="G62" i="1"/>
  <c r="G59" i="1" l="1"/>
  <c r="G60" i="1" s="1"/>
  <c r="C81" i="1" s="1"/>
  <c r="G61" i="1" l="1"/>
  <c r="D87" i="1" s="1"/>
  <c r="C82" i="1"/>
  <c r="D76" i="1" s="1"/>
  <c r="C87" i="1" l="1"/>
  <c r="E87" i="1"/>
  <c r="G63" i="1"/>
  <c r="D81" i="1"/>
  <c r="D79" i="1"/>
  <c r="D80" i="1"/>
  <c r="D78" i="1"/>
  <c r="D82" i="1" l="1"/>
</calcChain>
</file>

<file path=xl/sharedStrings.xml><?xml version="1.0" encoding="utf-8"?>
<sst xmlns="http://schemas.openxmlformats.org/spreadsheetml/2006/main" count="144" uniqueCount="101">
  <si>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</si>
  <si>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</si>
  <si>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</si>
  <si>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</si>
  <si>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</si>
  <si>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</si>
  <si>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</si>
  <si>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</si>
  <si>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</si>
  <si>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</si>
  <si>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</si>
  <si>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</si>
  <si>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</si>
  <si>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</si>
  <si>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</si>
  <si>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</si>
  <si>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</si>
  <si>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</si>
  <si>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</si>
  <si>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</si>
  <si>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</si>
  <si>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</si>
  <si>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</si>
  <si>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</si>
  <si>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</si>
  <si>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</si>
  <si>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</si>
  <si>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</si>
  <si>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</si>
  <si>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</si>
  <si>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</si>
  <si>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</si>
  <si>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</si>
  <si>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</si>
  <si>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</si>
  <si>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</si>
  <si>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</si>
  <si>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</si>
  <si>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</si>
  <si>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</si>
  <si>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</si>
  <si>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</si>
  <si>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</si>
  <si>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</si>
  <si>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</si>
  <si>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</si>
  <si>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</si>
  <si>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</si>
  <si>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</si>
  <si>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</si>
  <si>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</si>
  <si>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</si>
  <si>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</si>
  <si>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</si>
  <si>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</si>
  <si>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</si>
  <si>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Urea</t>
  </si>
  <si>
    <t>FUNGICIDA</t>
  </si>
  <si>
    <t>INSECTICIDA</t>
  </si>
  <si>
    <t>Rastraje</t>
  </si>
  <si>
    <t>kg</t>
  </si>
  <si>
    <t>Karate Zeon</t>
  </si>
  <si>
    <t>PRECIO ESPERADO ($/Unidades)</t>
  </si>
  <si>
    <t xml:space="preserve">ACELGA </t>
  </si>
  <si>
    <t>PENCA BLANCA</t>
  </si>
  <si>
    <t>ARAUCANIA</t>
  </si>
  <si>
    <t>LAUTARO</t>
  </si>
  <si>
    <t>MERCADO LOCAL</t>
  </si>
  <si>
    <t>Riego</t>
  </si>
  <si>
    <t>Siembra manual</t>
  </si>
  <si>
    <t>Aplicación herbicida postemergencia</t>
  </si>
  <si>
    <t>Noviembre</t>
  </si>
  <si>
    <t>Limpia</t>
  </si>
  <si>
    <t>Cosecha</t>
  </si>
  <si>
    <t>SEMILLAS</t>
  </si>
  <si>
    <t>Acelga</t>
  </si>
  <si>
    <t>FERTILIZANTES</t>
  </si>
  <si>
    <t>Super Fosfato Triple</t>
  </si>
  <si>
    <t>Polyben 50 WP</t>
  </si>
  <si>
    <t>Pirimor</t>
  </si>
  <si>
    <t>lts</t>
  </si>
  <si>
    <t>Septiembre</t>
  </si>
  <si>
    <t>Febrero-Abril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</si>
  <si>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</si>
  <si>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</si>
  <si>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</si>
  <si>
    <t>ESCENARIOS COSTO UNITARIO  ($/Paquete )</t>
  </si>
  <si>
    <t>Costo unitario ($/ Paquete) (*)</t>
  </si>
  <si>
    <t>Febrero - Mayo</t>
  </si>
  <si>
    <t>RENDIMIENTO (Paquetes/há)</t>
  </si>
  <si>
    <t>Marzo-Junio 2022</t>
  </si>
  <si>
    <t>Heladas/sequía</t>
  </si>
  <si>
    <t>Mayo-Junio- Julio</t>
  </si>
  <si>
    <t>Febrero</t>
  </si>
  <si>
    <t>Abril</t>
  </si>
  <si>
    <t>Mayo-Julio</t>
  </si>
  <si>
    <t>Fertilización</t>
  </si>
  <si>
    <t>Rendimiento  (Paquete/há)</t>
  </si>
  <si>
    <t>$/há</t>
  </si>
  <si>
    <t>Sept/Dic/Enero</t>
  </si>
  <si>
    <t>Vibro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</si>
</sst>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6" fontId="3" fillId="0" borderId="18" applyFont="0" applyFill="0" applyBorder="0" applyAlignment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3" fontId="7" fillId="9" borderId="42" xfId="0" applyNumberFormat="1" applyFont="1" applyFill="1" applyBorder="1" applyAlignment="1">
      <alignment horizontal="right"/>
    </xf>
    <xf numFmtId="3" fontId="7" fillId="0" borderId="42" xfId="0" applyNumberFormat="1" applyFont="1" applyBorder="1" applyAlignment="1">
      <alignment horizontal="right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/>
    </xf>
    <xf numFmtId="0" fontId="9" fillId="0" borderId="42" xfId="0" applyFont="1" applyFill="1" applyBorder="1"/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7" fillId="0" borderId="42" xfId="0" applyFont="1" applyBorder="1"/>
    <xf numFmtId="0" fontId="1" fillId="2" borderId="15" xfId="0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0" fontId="1" fillId="0" borderId="42" xfId="1" applyFont="1" applyBorder="1" applyAlignment="1">
      <alignment horizontal="left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0" fontId="10" fillId="0" borderId="42" xfId="0" applyFont="1" applyBorder="1"/>
    <xf numFmtId="43" fontId="9" fillId="0" borderId="42" xfId="2" applyFont="1" applyBorder="1" applyAlignment="1">
      <alignment horizontal="center"/>
    </xf>
    <xf numFmtId="0" fontId="9" fillId="0" borderId="42" xfId="0" applyFont="1" applyBorder="1"/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1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1" fillId="7" borderId="22" xfId="0" applyNumberFormat="1" applyFont="1" applyFill="1" applyBorder="1" applyAlignment="1">
      <alignment vertical="center"/>
    </xf>
    <xf numFmtId="49" fontId="11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1" fillId="2" borderId="24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1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1" fillId="7" borderId="26" xfId="0" applyNumberFormat="1" applyFont="1" applyFill="1" applyBorder="1" applyAlignment="1">
      <alignment vertical="center"/>
    </xf>
    <xf numFmtId="165" fontId="11" fillId="7" borderId="27" xfId="0" applyNumberFormat="1" applyFont="1" applyFill="1" applyBorder="1" applyAlignment="1">
      <alignment vertical="center"/>
    </xf>
    <xf numFmtId="9" fontId="11" fillId="7" borderId="28" xfId="0" applyNumberFormat="1" applyFont="1" applyFill="1" applyBorder="1" applyAlignment="1">
      <alignment vertical="center"/>
    </xf>
    <xf numFmtId="49" fontId="11" fillId="7" borderId="40" xfId="0" applyNumberFormat="1" applyFont="1" applyFill="1" applyBorder="1" applyAlignment="1">
      <alignment vertical="center"/>
    </xf>
    <xf numFmtId="3" fontId="11" fillId="7" borderId="41" xfId="0" applyNumberFormat="1" applyFont="1" applyFill="1" applyBorder="1" applyAlignment="1">
      <alignment vertical="center"/>
    </xf>
    <xf numFmtId="0" fontId="11" fillId="6" borderId="18" xfId="0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horizontal="right" vertical="center"/>
    </xf>
    <xf numFmtId="165" fontId="11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9" fillId="0" borderId="42" xfId="0" applyFont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49" xfId="0" applyNumberFormat="1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49" fontId="6" fillId="3" borderId="52" xfId="0" applyNumberFormat="1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0" fontId="7" fillId="9" borderId="57" xfId="0" applyFont="1" applyFill="1" applyBorder="1" applyAlignment="1">
      <alignment horizontal="right" wrapText="1"/>
    </xf>
    <xf numFmtId="0" fontId="7" fillId="9" borderId="57" xfId="0" applyFont="1" applyFill="1" applyBorder="1" applyAlignment="1">
      <alignment horizontal="right"/>
    </xf>
    <xf numFmtId="17" fontId="7" fillId="0" borderId="58" xfId="1" applyNumberFormat="1" applyFont="1" applyBorder="1" applyAlignment="1">
      <alignment horizontal="right" vertical="center"/>
    </xf>
    <xf numFmtId="0" fontId="0" fillId="2" borderId="59" xfId="0" applyFont="1" applyFill="1" applyBorder="1" applyAlignment="1"/>
    <xf numFmtId="0" fontId="1" fillId="2" borderId="60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14" fillId="9" borderId="0" xfId="0" applyNumberFormat="1" applyFont="1" applyFill="1" applyAlignment="1"/>
    <xf numFmtId="0" fontId="0" fillId="9" borderId="0" xfId="0" applyNumberFormat="1" applyFont="1" applyFill="1" applyAlignment="1"/>
    <xf numFmtId="0" fontId="1" fillId="9" borderId="42" xfId="1" applyFont="1" applyFill="1" applyBorder="1" applyAlignment="1">
      <alignment horizontal="center"/>
    </xf>
    <xf numFmtId="0" fontId="7" fillId="9" borderId="42" xfId="0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right"/>
    </xf>
    <xf numFmtId="0" fontId="7" fillId="0" borderId="42" xfId="0" applyFont="1" applyBorder="1" applyAlignment="1">
      <alignment horizontal="right"/>
    </xf>
    <xf numFmtId="0" fontId="2" fillId="3" borderId="5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6" fillId="3" borderId="43" xfId="0" applyNumberFormat="1" applyFont="1" applyFill="1" applyBorder="1" applyAlignment="1">
      <alignment horizontal="right" vertical="center" wrapText="1"/>
    </xf>
    <xf numFmtId="3" fontId="6" fillId="5" borderId="50" xfId="0" applyNumberFormat="1" applyFont="1" applyFill="1" applyBorder="1" applyAlignment="1">
      <alignment vertical="center"/>
    </xf>
    <xf numFmtId="3" fontId="6" fillId="5" borderId="51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3" xfId="0" applyNumberFormat="1" applyFont="1" applyFill="1" applyBorder="1" applyAlignment="1">
      <alignment vertical="center"/>
    </xf>
    <xf numFmtId="3" fontId="6" fillId="5" borderId="18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5" xfId="0" applyNumberFormat="1" applyFont="1" applyFill="1" applyBorder="1" applyAlignment="1">
      <alignment vertical="center"/>
    </xf>
    <xf numFmtId="3" fontId="6" fillId="5" borderId="56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right" vertical="center"/>
    </xf>
    <xf numFmtId="3" fontId="6" fillId="3" borderId="13" xfId="0" applyNumberFormat="1" applyFont="1" applyFill="1" applyBorder="1" applyAlignment="1">
      <alignment horizontal="right" vertical="center" wrapText="1"/>
    </xf>
    <xf numFmtId="3" fontId="9" fillId="9" borderId="42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right" vertical="center"/>
    </xf>
    <xf numFmtId="3" fontId="6" fillId="3" borderId="43" xfId="0" applyNumberFormat="1" applyFont="1" applyFill="1" applyBorder="1" applyAlignment="1">
      <alignment horizontal="right" vertical="center"/>
    </xf>
    <xf numFmtId="49" fontId="1" fillId="2" borderId="42" xfId="0" applyNumberFormat="1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3" fontId="2" fillId="3" borderId="17" xfId="0" applyNumberFormat="1" applyFont="1" applyFill="1" applyBorder="1" applyAlignment="1">
      <alignment horizontal="right" vertical="center"/>
    </xf>
    <xf numFmtId="49" fontId="7" fillId="9" borderId="5" xfId="0" applyNumberFormat="1" applyFont="1" applyFill="1" applyBorder="1" applyAlignment="1">
      <alignment wrapText="1"/>
    </xf>
    <xf numFmtId="0" fontId="7" fillId="9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3" fillId="8" borderId="46" xfId="0" applyNumberFormat="1" applyFont="1" applyFill="1" applyBorder="1" applyAlignment="1">
      <alignment horizontal="center" vertical="center"/>
    </xf>
    <xf numFmtId="49" fontId="13" fillId="8" borderId="47" xfId="0" applyNumberFormat="1" applyFont="1" applyFill="1" applyBorder="1" applyAlignment="1">
      <alignment horizontal="center" vertical="center"/>
    </xf>
    <xf numFmtId="49" fontId="13" fillId="8" borderId="48" xfId="0" applyNumberFormat="1" applyFont="1" applyFill="1" applyBorder="1" applyAlignment="1">
      <alignment horizontal="center" vertical="center"/>
    </xf>
    <xf numFmtId="49" fontId="13" fillId="8" borderId="29" xfId="0" applyNumberFormat="1" applyFont="1" applyFill="1" applyBorder="1" applyAlignment="1">
      <alignment vertical="center"/>
    </xf>
    <xf numFmtId="0" fontId="11" fillId="8" borderId="30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257174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56" workbookViewId="0">
      <selection activeCell="H35" sqref="H3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9.85546875" style="1" customWidth="1"/>
    <col min="6" max="6" width="14.28515625" style="1" customWidth="1"/>
    <col min="7" max="7" width="12.42578125" style="14" customWidth="1"/>
    <col min="8" max="255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12"/>
    </row>
    <row r="2" spans="1:11" ht="15" customHeight="1" x14ac:dyDescent="0.25">
      <c r="A2" s="2"/>
      <c r="B2" s="2"/>
      <c r="C2" s="2"/>
      <c r="D2" s="2"/>
      <c r="E2" s="2"/>
      <c r="F2" s="2"/>
      <c r="G2" s="12"/>
    </row>
    <row r="3" spans="1:11" ht="15" customHeight="1" x14ac:dyDescent="0.25">
      <c r="A3" s="2"/>
      <c r="B3" s="2"/>
      <c r="C3" s="2"/>
      <c r="D3" s="2"/>
      <c r="E3" s="2"/>
      <c r="F3" s="2"/>
      <c r="G3" s="12"/>
    </row>
    <row r="4" spans="1:11" ht="15" customHeight="1" x14ac:dyDescent="0.25">
      <c r="A4" s="2"/>
      <c r="B4" s="2"/>
      <c r="C4" s="2"/>
      <c r="D4" s="2"/>
      <c r="E4" s="2"/>
      <c r="F4" s="2"/>
      <c r="G4" s="12"/>
    </row>
    <row r="5" spans="1:11" ht="15" customHeight="1" x14ac:dyDescent="0.25">
      <c r="A5" s="2"/>
      <c r="B5" s="2"/>
      <c r="C5" s="2"/>
      <c r="D5" s="2"/>
      <c r="E5" s="2"/>
      <c r="F5" s="2"/>
      <c r="G5" s="12"/>
    </row>
    <row r="6" spans="1:11" ht="15" customHeight="1" x14ac:dyDescent="0.25">
      <c r="A6" s="2"/>
      <c r="B6" s="2"/>
      <c r="C6" s="2"/>
      <c r="D6" s="2"/>
      <c r="E6" s="2"/>
      <c r="F6" s="2"/>
      <c r="G6" s="12"/>
    </row>
    <row r="7" spans="1:11" ht="15" customHeight="1" x14ac:dyDescent="0.25">
      <c r="A7" s="2"/>
      <c r="B7" s="2"/>
      <c r="C7" s="2"/>
      <c r="D7" s="2"/>
      <c r="E7" s="2"/>
      <c r="F7" s="2"/>
      <c r="G7" s="12"/>
    </row>
    <row r="8" spans="1:11" ht="15" customHeight="1" x14ac:dyDescent="0.25">
      <c r="A8" s="2"/>
      <c r="B8" s="119"/>
      <c r="C8" s="3"/>
      <c r="D8" s="2"/>
      <c r="E8" s="3"/>
      <c r="F8" s="3"/>
      <c r="G8" s="13"/>
    </row>
    <row r="9" spans="1:11" ht="12" customHeight="1" x14ac:dyDescent="0.25">
      <c r="A9" s="10"/>
      <c r="B9" s="121" t="s">
        <v>0</v>
      </c>
      <c r="C9" s="116" t="s">
        <v>63</v>
      </c>
      <c r="D9" s="19"/>
      <c r="E9" s="155" t="s">
        <v>89</v>
      </c>
      <c r="F9" s="156"/>
      <c r="G9" s="20">
        <v>16000</v>
      </c>
      <c r="H9" s="123"/>
      <c r="I9" s="124"/>
      <c r="J9" s="124"/>
      <c r="K9" s="124"/>
    </row>
    <row r="10" spans="1:11" ht="18" customHeight="1" x14ac:dyDescent="0.25">
      <c r="A10" s="10"/>
      <c r="B10" s="122" t="s">
        <v>1</v>
      </c>
      <c r="C10" s="117" t="s">
        <v>64</v>
      </c>
      <c r="D10" s="19"/>
      <c r="E10" s="157" t="s">
        <v>2</v>
      </c>
      <c r="F10" s="158"/>
      <c r="G10" s="20" t="s">
        <v>90</v>
      </c>
    </row>
    <row r="11" spans="1:11" ht="18" customHeight="1" x14ac:dyDescent="0.25">
      <c r="A11" s="10"/>
      <c r="B11" s="122" t="s">
        <v>3</v>
      </c>
      <c r="C11" s="117" t="s">
        <v>54</v>
      </c>
      <c r="D11" s="19"/>
      <c r="E11" s="157" t="s">
        <v>62</v>
      </c>
      <c r="F11" s="158"/>
      <c r="G11" s="20">
        <v>750</v>
      </c>
    </row>
    <row r="12" spans="1:11" ht="11.25" customHeight="1" x14ac:dyDescent="0.25">
      <c r="A12" s="10"/>
      <c r="B12" s="122" t="s">
        <v>4</v>
      </c>
      <c r="C12" s="117" t="s">
        <v>65</v>
      </c>
      <c r="D12" s="19"/>
      <c r="E12" s="16" t="s">
        <v>5</v>
      </c>
      <c r="F12" s="17"/>
      <c r="G12" s="20">
        <f>G9*G11*1.19</f>
        <v>14280000</v>
      </c>
    </row>
    <row r="13" spans="1:11" ht="11.25" customHeight="1" x14ac:dyDescent="0.25">
      <c r="A13" s="10"/>
      <c r="B13" s="122" t="s">
        <v>6</v>
      </c>
      <c r="C13" s="117" t="s">
        <v>66</v>
      </c>
      <c r="D13" s="19"/>
      <c r="E13" s="157" t="s">
        <v>7</v>
      </c>
      <c r="F13" s="158"/>
      <c r="G13" s="20" t="s">
        <v>67</v>
      </c>
    </row>
    <row r="14" spans="1:11" ht="13.5" customHeight="1" x14ac:dyDescent="0.25">
      <c r="A14" s="10"/>
      <c r="B14" s="122" t="s">
        <v>8</v>
      </c>
      <c r="C14" s="117" t="s">
        <v>66</v>
      </c>
      <c r="D14" s="19"/>
      <c r="E14" s="157" t="s">
        <v>9</v>
      </c>
      <c r="F14" s="158"/>
      <c r="G14" s="20" t="s">
        <v>92</v>
      </c>
    </row>
    <row r="15" spans="1:11" ht="25.5" customHeight="1" x14ac:dyDescent="0.25">
      <c r="A15" s="10"/>
      <c r="B15" s="122" t="s">
        <v>10</v>
      </c>
      <c r="C15" s="118">
        <v>44713</v>
      </c>
      <c r="D15" s="19"/>
      <c r="E15" s="159" t="s">
        <v>11</v>
      </c>
      <c r="F15" s="160"/>
      <c r="G15" s="21" t="s">
        <v>91</v>
      </c>
    </row>
    <row r="16" spans="1:11" ht="12" customHeight="1" x14ac:dyDescent="0.25">
      <c r="A16" s="2"/>
      <c r="B16" s="120"/>
      <c r="C16" s="22"/>
      <c r="D16" s="23"/>
      <c r="E16" s="24"/>
      <c r="F16" s="24"/>
      <c r="G16" s="25"/>
    </row>
    <row r="17" spans="1:7" ht="12" customHeight="1" x14ac:dyDescent="0.25">
      <c r="A17" s="5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26"/>
      <c r="C18" s="27"/>
      <c r="D18" s="27"/>
      <c r="E18" s="27"/>
      <c r="F18" s="28"/>
      <c r="G18" s="29"/>
    </row>
    <row r="19" spans="1:7" ht="12" customHeight="1" x14ac:dyDescent="0.25">
      <c r="A19" s="4"/>
      <c r="B19" s="30" t="s">
        <v>13</v>
      </c>
      <c r="C19" s="31"/>
      <c r="D19" s="32"/>
      <c r="E19" s="32"/>
      <c r="F19" s="32"/>
      <c r="G19" s="33"/>
    </row>
    <row r="20" spans="1:7" ht="24" customHeight="1" x14ac:dyDescent="0.25">
      <c r="A20" s="5"/>
      <c r="B20" s="34" t="s">
        <v>14</v>
      </c>
      <c r="C20" s="34" t="s">
        <v>15</v>
      </c>
      <c r="D20" s="34" t="s">
        <v>16</v>
      </c>
      <c r="E20" s="34" t="s">
        <v>17</v>
      </c>
      <c r="F20" s="34" t="s">
        <v>18</v>
      </c>
      <c r="G20" s="34" t="s">
        <v>19</v>
      </c>
    </row>
    <row r="21" spans="1:7" ht="12.75" customHeight="1" x14ac:dyDescent="0.25">
      <c r="A21" s="5"/>
      <c r="B21" s="35" t="s">
        <v>96</v>
      </c>
      <c r="C21" s="36" t="s">
        <v>20</v>
      </c>
      <c r="D21" s="36">
        <v>3</v>
      </c>
      <c r="E21" s="106" t="s">
        <v>88</v>
      </c>
      <c r="F21" s="127">
        <v>30000</v>
      </c>
      <c r="G21" s="127">
        <f t="shared" ref="G21:G26" si="0">F21*D21</f>
        <v>90000</v>
      </c>
    </row>
    <row r="22" spans="1:7" ht="12.75" customHeight="1" x14ac:dyDescent="0.25">
      <c r="A22" s="5"/>
      <c r="B22" s="37" t="s">
        <v>68</v>
      </c>
      <c r="C22" s="36" t="s">
        <v>20</v>
      </c>
      <c r="D22" s="36">
        <v>12</v>
      </c>
      <c r="E22" s="106" t="s">
        <v>82</v>
      </c>
      <c r="F22" s="127">
        <v>30000</v>
      </c>
      <c r="G22" s="127">
        <f t="shared" si="0"/>
        <v>360000</v>
      </c>
    </row>
    <row r="23" spans="1:7" ht="12.75" customHeight="1" x14ac:dyDescent="0.25">
      <c r="A23" s="5"/>
      <c r="B23" s="38" t="s">
        <v>69</v>
      </c>
      <c r="C23" s="36" t="s">
        <v>20</v>
      </c>
      <c r="D23" s="36">
        <v>6</v>
      </c>
      <c r="E23" s="106" t="s">
        <v>93</v>
      </c>
      <c r="F23" s="127">
        <v>30000</v>
      </c>
      <c r="G23" s="127">
        <f t="shared" si="0"/>
        <v>180000</v>
      </c>
    </row>
    <row r="24" spans="1:7" ht="12.75" customHeight="1" x14ac:dyDescent="0.25">
      <c r="A24" s="5"/>
      <c r="B24" s="38" t="s">
        <v>70</v>
      </c>
      <c r="C24" s="36" t="s">
        <v>20</v>
      </c>
      <c r="D24" s="39">
        <v>2</v>
      </c>
      <c r="E24" s="106" t="s">
        <v>71</v>
      </c>
      <c r="F24" s="127">
        <v>30000</v>
      </c>
      <c r="G24" s="127">
        <f t="shared" si="0"/>
        <v>60000</v>
      </c>
    </row>
    <row r="25" spans="1:7" ht="12.75" customHeight="1" x14ac:dyDescent="0.25">
      <c r="A25" s="5"/>
      <c r="B25" s="38" t="s">
        <v>72</v>
      </c>
      <c r="C25" s="36" t="s">
        <v>20</v>
      </c>
      <c r="D25" s="39">
        <v>12</v>
      </c>
      <c r="E25" s="106" t="s">
        <v>94</v>
      </c>
      <c r="F25" s="127">
        <v>30000</v>
      </c>
      <c r="G25" s="127">
        <f t="shared" si="0"/>
        <v>360000</v>
      </c>
    </row>
    <row r="26" spans="1:7" ht="12.75" customHeight="1" x14ac:dyDescent="0.25">
      <c r="A26" s="5"/>
      <c r="B26" s="38" t="s">
        <v>73</v>
      </c>
      <c r="C26" s="36" t="s">
        <v>20</v>
      </c>
      <c r="D26" s="39">
        <v>60</v>
      </c>
      <c r="E26" s="128" t="s">
        <v>95</v>
      </c>
      <c r="F26" s="127">
        <v>30000</v>
      </c>
      <c r="G26" s="127">
        <f t="shared" si="0"/>
        <v>1800000</v>
      </c>
    </row>
    <row r="27" spans="1:7" ht="12.75" customHeight="1" x14ac:dyDescent="0.25">
      <c r="A27" s="5"/>
      <c r="B27" s="6" t="s">
        <v>21</v>
      </c>
      <c r="C27" s="7"/>
      <c r="D27" s="7"/>
      <c r="E27" s="129"/>
      <c r="F27" s="103"/>
      <c r="G27" s="103">
        <f>SUM(G21:G26)</f>
        <v>2850000</v>
      </c>
    </row>
    <row r="28" spans="1:7" ht="12" customHeight="1" x14ac:dyDescent="0.25">
      <c r="A28" s="2"/>
      <c r="B28" s="26"/>
      <c r="C28" s="141"/>
      <c r="D28" s="141"/>
      <c r="E28" s="29"/>
      <c r="F28" s="40"/>
      <c r="G28" s="40"/>
    </row>
    <row r="29" spans="1:7" ht="12" customHeight="1" x14ac:dyDescent="0.25">
      <c r="A29" s="4"/>
      <c r="B29" s="41" t="s">
        <v>22</v>
      </c>
      <c r="C29" s="42"/>
      <c r="D29" s="43"/>
      <c r="E29" s="44"/>
      <c r="F29" s="131"/>
      <c r="G29" s="44"/>
    </row>
    <row r="30" spans="1:7" ht="24" customHeight="1" x14ac:dyDescent="0.25">
      <c r="A30" s="4"/>
      <c r="B30" s="45" t="s">
        <v>14</v>
      </c>
      <c r="C30" s="46" t="s">
        <v>15</v>
      </c>
      <c r="D30" s="46" t="s">
        <v>16</v>
      </c>
      <c r="E30" s="143" t="s">
        <v>55</v>
      </c>
      <c r="F30" s="144" t="s">
        <v>18</v>
      </c>
      <c r="G30" s="143" t="s">
        <v>19</v>
      </c>
    </row>
    <row r="31" spans="1:7" ht="12" customHeight="1" x14ac:dyDescent="0.25">
      <c r="A31" s="4"/>
      <c r="B31" s="47"/>
      <c r="C31" s="39"/>
      <c r="D31" s="39"/>
      <c r="E31" s="128"/>
      <c r="F31" s="127"/>
      <c r="G31" s="145"/>
    </row>
    <row r="32" spans="1:7" ht="12" customHeight="1" x14ac:dyDescent="0.25">
      <c r="A32" s="4"/>
      <c r="B32" s="8" t="s">
        <v>23</v>
      </c>
      <c r="C32" s="9"/>
      <c r="D32" s="9"/>
      <c r="E32" s="130"/>
      <c r="F32" s="104"/>
      <c r="G32" s="104"/>
    </row>
    <row r="33" spans="1:11" ht="12" customHeight="1" x14ac:dyDescent="0.25">
      <c r="A33" s="2"/>
      <c r="B33" s="48"/>
      <c r="C33" s="142"/>
      <c r="D33" s="142"/>
      <c r="E33" s="146"/>
      <c r="F33" s="49"/>
      <c r="G33" s="49"/>
    </row>
    <row r="34" spans="1:11" ht="12" customHeight="1" x14ac:dyDescent="0.25">
      <c r="A34" s="4"/>
      <c r="B34" s="41" t="s">
        <v>24</v>
      </c>
      <c r="C34" s="42"/>
      <c r="D34" s="43"/>
      <c r="E34" s="44"/>
      <c r="F34" s="131"/>
      <c r="G34" s="44"/>
    </row>
    <row r="35" spans="1:11" ht="24" customHeight="1" x14ac:dyDescent="0.25">
      <c r="A35" s="4"/>
      <c r="B35" s="50" t="s">
        <v>14</v>
      </c>
      <c r="C35" s="50" t="s">
        <v>15</v>
      </c>
      <c r="D35" s="50" t="s">
        <v>16</v>
      </c>
      <c r="E35" s="147" t="s">
        <v>17</v>
      </c>
      <c r="F35" s="148" t="s">
        <v>18</v>
      </c>
      <c r="G35" s="147" t="s">
        <v>19</v>
      </c>
    </row>
    <row r="36" spans="1:11" ht="12.75" customHeight="1" x14ac:dyDescent="0.25">
      <c r="A36" s="5"/>
      <c r="B36" s="51" t="s">
        <v>100</v>
      </c>
      <c r="C36" s="125" t="s">
        <v>85</v>
      </c>
      <c r="D36" s="39">
        <v>0.25</v>
      </c>
      <c r="E36" s="128" t="s">
        <v>93</v>
      </c>
      <c r="F36" s="21">
        <v>72000</v>
      </c>
      <c r="G36" s="21">
        <f>D36*F36</f>
        <v>18000</v>
      </c>
    </row>
    <row r="37" spans="1:11" ht="12.75" customHeight="1" x14ac:dyDescent="0.25">
      <c r="A37" s="5"/>
      <c r="B37" s="47" t="s">
        <v>59</v>
      </c>
      <c r="C37" s="126" t="s">
        <v>85</v>
      </c>
      <c r="D37" s="39">
        <v>0.25</v>
      </c>
      <c r="E37" s="128" t="s">
        <v>93</v>
      </c>
      <c r="F37" s="21">
        <v>280000</v>
      </c>
      <c r="G37" s="21">
        <f>D37*F37</f>
        <v>70000</v>
      </c>
    </row>
    <row r="38" spans="1:11" ht="12.75" customHeight="1" x14ac:dyDescent="0.25">
      <c r="A38" s="4"/>
      <c r="B38" s="8" t="s">
        <v>25</v>
      </c>
      <c r="C38" s="9"/>
      <c r="D38" s="9"/>
      <c r="E38" s="130"/>
      <c r="F38" s="104"/>
      <c r="G38" s="104">
        <f>SUM(G36:G37)</f>
        <v>88000</v>
      </c>
    </row>
    <row r="39" spans="1:11" ht="12" customHeight="1" x14ac:dyDescent="0.25">
      <c r="A39" s="2"/>
      <c r="B39" s="48"/>
      <c r="C39" s="142"/>
      <c r="D39" s="142"/>
      <c r="E39" s="146"/>
      <c r="F39" s="49"/>
      <c r="G39" s="49"/>
    </row>
    <row r="40" spans="1:11" ht="12" customHeight="1" x14ac:dyDescent="0.25">
      <c r="A40" s="4"/>
      <c r="B40" s="41" t="s">
        <v>26</v>
      </c>
      <c r="C40" s="42"/>
      <c r="D40" s="43"/>
      <c r="E40" s="44"/>
      <c r="F40" s="131"/>
      <c r="G40" s="131"/>
    </row>
    <row r="41" spans="1:11" ht="24" customHeight="1" x14ac:dyDescent="0.25">
      <c r="A41" s="4"/>
      <c r="B41" s="52" t="s">
        <v>27</v>
      </c>
      <c r="C41" s="52" t="s">
        <v>28</v>
      </c>
      <c r="D41" s="52" t="s">
        <v>29</v>
      </c>
      <c r="E41" s="53" t="s">
        <v>17</v>
      </c>
      <c r="F41" s="132" t="s">
        <v>18</v>
      </c>
      <c r="G41" s="132" t="s">
        <v>19</v>
      </c>
      <c r="K41" s="11"/>
    </row>
    <row r="42" spans="1:11" ht="12.75" customHeight="1" x14ac:dyDescent="0.25">
      <c r="A42" s="10"/>
      <c r="B42" s="54" t="s">
        <v>74</v>
      </c>
      <c r="C42" s="55"/>
      <c r="D42" s="55"/>
      <c r="E42" s="106"/>
      <c r="F42" s="21"/>
      <c r="G42" s="145"/>
      <c r="K42" s="11"/>
    </row>
    <row r="43" spans="1:11" ht="12.75" customHeight="1" x14ac:dyDescent="0.25">
      <c r="A43" s="10"/>
      <c r="B43" s="56" t="s">
        <v>75</v>
      </c>
      <c r="C43" s="36" t="s">
        <v>60</v>
      </c>
      <c r="D43" s="36">
        <v>6</v>
      </c>
      <c r="E43" s="106" t="s">
        <v>81</v>
      </c>
      <c r="F43" s="127">
        <v>38800</v>
      </c>
      <c r="G43" s="127">
        <f t="shared" ref="G43" si="1">F43*D43</f>
        <v>232800</v>
      </c>
    </row>
    <row r="44" spans="1:11" ht="12.75" customHeight="1" x14ac:dyDescent="0.25">
      <c r="A44" s="10"/>
      <c r="B44" s="54" t="s">
        <v>76</v>
      </c>
      <c r="C44" s="36"/>
      <c r="D44" s="36"/>
      <c r="E44" s="106"/>
      <c r="F44" s="127"/>
      <c r="G44" s="127"/>
    </row>
    <row r="45" spans="1:11" ht="12.75" customHeight="1" x14ac:dyDescent="0.25">
      <c r="A45" s="10"/>
      <c r="B45" s="56" t="s">
        <v>56</v>
      </c>
      <c r="C45" s="36" t="s">
        <v>60</v>
      </c>
      <c r="D45" s="36">
        <v>128</v>
      </c>
      <c r="E45" s="106" t="s">
        <v>99</v>
      </c>
      <c r="F45" s="127">
        <v>1499</v>
      </c>
      <c r="G45" s="127">
        <f t="shared" ref="G45:G51" si="2">F45*D45</f>
        <v>191872</v>
      </c>
    </row>
    <row r="46" spans="1:11" ht="12.75" customHeight="1" x14ac:dyDescent="0.25">
      <c r="A46" s="10"/>
      <c r="B46" s="56" t="s">
        <v>77</v>
      </c>
      <c r="C46" s="36" t="s">
        <v>60</v>
      </c>
      <c r="D46" s="36">
        <v>200</v>
      </c>
      <c r="E46" s="106" t="s">
        <v>81</v>
      </c>
      <c r="F46" s="127">
        <v>1409</v>
      </c>
      <c r="G46" s="127">
        <f t="shared" si="2"/>
        <v>281800</v>
      </c>
    </row>
    <row r="47" spans="1:11" ht="12.75" customHeight="1" x14ac:dyDescent="0.25">
      <c r="A47" s="10"/>
      <c r="B47" s="54" t="s">
        <v>57</v>
      </c>
      <c r="C47" s="36"/>
      <c r="D47" s="36"/>
      <c r="E47" s="106"/>
      <c r="F47" s="127"/>
      <c r="G47" s="127"/>
    </row>
    <row r="48" spans="1:11" ht="12.75" customHeight="1" x14ac:dyDescent="0.25">
      <c r="A48" s="10"/>
      <c r="B48" s="56" t="s">
        <v>78</v>
      </c>
      <c r="C48" s="36" t="s">
        <v>60</v>
      </c>
      <c r="D48" s="36">
        <v>1</v>
      </c>
      <c r="E48" s="106" t="s">
        <v>82</v>
      </c>
      <c r="F48" s="127">
        <v>19300</v>
      </c>
      <c r="G48" s="127">
        <f t="shared" si="2"/>
        <v>19300</v>
      </c>
    </row>
    <row r="49" spans="1:9" ht="12.75" customHeight="1" x14ac:dyDescent="0.25">
      <c r="A49" s="10"/>
      <c r="B49" s="54" t="s">
        <v>58</v>
      </c>
      <c r="C49" s="36"/>
      <c r="D49" s="36"/>
      <c r="E49" s="106"/>
      <c r="F49" s="127"/>
      <c r="G49" s="127"/>
    </row>
    <row r="50" spans="1:9" ht="12.75" customHeight="1" x14ac:dyDescent="0.25">
      <c r="A50" s="10"/>
      <c r="B50" s="56" t="s">
        <v>61</v>
      </c>
      <c r="C50" s="36" t="s">
        <v>80</v>
      </c>
      <c r="D50" s="36">
        <v>0.8</v>
      </c>
      <c r="E50" s="106" t="s">
        <v>82</v>
      </c>
      <c r="F50" s="127">
        <v>58100</v>
      </c>
      <c r="G50" s="127">
        <f t="shared" si="2"/>
        <v>46480</v>
      </c>
    </row>
    <row r="51" spans="1:9" ht="12.75" customHeight="1" x14ac:dyDescent="0.25">
      <c r="A51" s="10"/>
      <c r="B51" s="56" t="s">
        <v>79</v>
      </c>
      <c r="C51" s="36" t="s">
        <v>80</v>
      </c>
      <c r="D51" s="36">
        <v>1</v>
      </c>
      <c r="E51" s="106" t="s">
        <v>82</v>
      </c>
      <c r="F51" s="127">
        <v>126150</v>
      </c>
      <c r="G51" s="127">
        <f t="shared" si="2"/>
        <v>126150</v>
      </c>
    </row>
    <row r="52" spans="1:9" ht="13.5" customHeight="1" x14ac:dyDescent="0.25">
      <c r="A52" s="10"/>
      <c r="B52" s="57" t="s">
        <v>30</v>
      </c>
      <c r="C52" s="58"/>
      <c r="D52" s="58"/>
      <c r="E52" s="107"/>
      <c r="F52" s="105"/>
      <c r="G52" s="105">
        <f>SUM(G42:G51)</f>
        <v>898402</v>
      </c>
    </row>
    <row r="53" spans="1:9" ht="12" customHeight="1" x14ac:dyDescent="0.25">
      <c r="A53" s="2"/>
      <c r="B53" s="59"/>
      <c r="C53" s="60"/>
      <c r="D53" s="60"/>
      <c r="E53" s="149"/>
      <c r="F53" s="61"/>
      <c r="G53" s="61"/>
    </row>
    <row r="54" spans="1:9" ht="12" customHeight="1" x14ac:dyDescent="0.25">
      <c r="A54" s="4"/>
      <c r="B54" s="41" t="s">
        <v>31</v>
      </c>
      <c r="C54" s="42"/>
      <c r="D54" s="43"/>
      <c r="E54" s="44"/>
      <c r="F54" s="131"/>
      <c r="G54" s="131"/>
    </row>
    <row r="55" spans="1:9" ht="24" customHeight="1" x14ac:dyDescent="0.25">
      <c r="A55" s="4"/>
      <c r="B55" s="62" t="s">
        <v>32</v>
      </c>
      <c r="C55" s="52" t="s">
        <v>28</v>
      </c>
      <c r="D55" s="52" t="s">
        <v>29</v>
      </c>
      <c r="E55" s="150" t="s">
        <v>17</v>
      </c>
      <c r="F55" s="132" t="s">
        <v>18</v>
      </c>
      <c r="G55" s="151" t="s">
        <v>19</v>
      </c>
    </row>
    <row r="56" spans="1:9" ht="12.75" customHeight="1" x14ac:dyDescent="0.25">
      <c r="A56" s="10"/>
      <c r="B56" s="63" t="s">
        <v>55</v>
      </c>
      <c r="C56" s="64" t="s">
        <v>55</v>
      </c>
      <c r="D56" s="64" t="s">
        <v>55</v>
      </c>
      <c r="E56" s="152" t="s">
        <v>55</v>
      </c>
      <c r="F56" s="153" t="s">
        <v>55</v>
      </c>
      <c r="G56" s="153"/>
    </row>
    <row r="57" spans="1:9" ht="13.5" customHeight="1" x14ac:dyDescent="0.25">
      <c r="A57" s="4"/>
      <c r="B57" s="65" t="s">
        <v>33</v>
      </c>
      <c r="C57" s="66"/>
      <c r="D57" s="66"/>
      <c r="E57" s="67"/>
      <c r="F57" s="154"/>
      <c r="G57" s="154"/>
      <c r="I57" s="15"/>
    </row>
    <row r="58" spans="1:9" ht="9" customHeight="1" x14ac:dyDescent="0.25">
      <c r="A58" s="2"/>
      <c r="B58" s="68"/>
      <c r="C58" s="68"/>
      <c r="D58" s="68"/>
      <c r="E58" s="68"/>
      <c r="F58" s="69"/>
      <c r="G58" s="70"/>
    </row>
    <row r="59" spans="1:9" ht="12" customHeight="1" x14ac:dyDescent="0.25">
      <c r="A59" s="10"/>
      <c r="B59" s="110" t="s">
        <v>34</v>
      </c>
      <c r="C59" s="111"/>
      <c r="D59" s="111"/>
      <c r="E59" s="111"/>
      <c r="F59" s="133"/>
      <c r="G59" s="134">
        <f>G27+G32+G38+G52+G57</f>
        <v>3836402</v>
      </c>
    </row>
    <row r="60" spans="1:9" ht="12" customHeight="1" x14ac:dyDescent="0.25">
      <c r="A60" s="10"/>
      <c r="B60" s="112" t="s">
        <v>35</v>
      </c>
      <c r="C60" s="109"/>
      <c r="D60" s="109"/>
      <c r="E60" s="109"/>
      <c r="F60" s="135"/>
      <c r="G60" s="136">
        <f>G59*0.05</f>
        <v>191820.1</v>
      </c>
    </row>
    <row r="61" spans="1:9" ht="12" customHeight="1" x14ac:dyDescent="0.25">
      <c r="A61" s="10"/>
      <c r="B61" s="113" t="s">
        <v>36</v>
      </c>
      <c r="C61" s="108"/>
      <c r="D61" s="108"/>
      <c r="E61" s="108"/>
      <c r="F61" s="137"/>
      <c r="G61" s="138">
        <f>G60+G59</f>
        <v>4028222.1</v>
      </c>
    </row>
    <row r="62" spans="1:9" ht="12" customHeight="1" x14ac:dyDescent="0.25">
      <c r="A62" s="10"/>
      <c r="B62" s="112" t="s">
        <v>37</v>
      </c>
      <c r="C62" s="109"/>
      <c r="D62" s="109"/>
      <c r="E62" s="109"/>
      <c r="F62" s="135"/>
      <c r="G62" s="136">
        <f>G12</f>
        <v>14280000</v>
      </c>
    </row>
    <row r="63" spans="1:9" ht="12" customHeight="1" x14ac:dyDescent="0.25">
      <c r="A63" s="10"/>
      <c r="B63" s="114" t="s">
        <v>38</v>
      </c>
      <c r="C63" s="115"/>
      <c r="D63" s="115"/>
      <c r="E63" s="115"/>
      <c r="F63" s="139"/>
      <c r="G63" s="140">
        <f>G62-G61</f>
        <v>10251777.9</v>
      </c>
    </row>
    <row r="64" spans="1:9" ht="12" customHeight="1" x14ac:dyDescent="0.25">
      <c r="A64" s="10"/>
      <c r="B64" s="71" t="s">
        <v>83</v>
      </c>
      <c r="C64" s="72"/>
      <c r="D64" s="72"/>
      <c r="E64" s="72"/>
      <c r="F64" s="72"/>
      <c r="G64" s="73"/>
    </row>
    <row r="65" spans="1:7" ht="12.75" customHeight="1" thickBot="1" x14ac:dyDescent="0.3">
      <c r="A65" s="10"/>
      <c r="B65" s="74"/>
      <c r="C65" s="72"/>
      <c r="D65" s="72"/>
      <c r="E65" s="72"/>
      <c r="F65" s="72"/>
      <c r="G65" s="73"/>
    </row>
    <row r="66" spans="1:7" ht="12" customHeight="1" x14ac:dyDescent="0.25">
      <c r="A66" s="10"/>
      <c r="B66" s="75" t="s">
        <v>84</v>
      </c>
      <c r="C66" s="76"/>
      <c r="D66" s="76"/>
      <c r="E66" s="76"/>
      <c r="F66" s="77"/>
      <c r="G66" s="73"/>
    </row>
    <row r="67" spans="1:7" ht="12" customHeight="1" x14ac:dyDescent="0.25">
      <c r="A67" s="10"/>
      <c r="B67" s="78" t="s">
        <v>39</v>
      </c>
      <c r="C67" s="79"/>
      <c r="D67" s="79"/>
      <c r="E67" s="79"/>
      <c r="F67" s="80"/>
      <c r="G67" s="73"/>
    </row>
    <row r="68" spans="1:7" ht="12" customHeight="1" x14ac:dyDescent="0.25">
      <c r="A68" s="10"/>
      <c r="B68" s="78" t="s">
        <v>40</v>
      </c>
      <c r="C68" s="79"/>
      <c r="D68" s="79"/>
      <c r="E68" s="79"/>
      <c r="F68" s="80"/>
      <c r="G68" s="73"/>
    </row>
    <row r="69" spans="1:7" ht="12" customHeight="1" x14ac:dyDescent="0.25">
      <c r="A69" s="10"/>
      <c r="B69" s="78" t="s">
        <v>41</v>
      </c>
      <c r="C69" s="79"/>
      <c r="D69" s="79"/>
      <c r="E69" s="79"/>
      <c r="F69" s="80"/>
      <c r="G69" s="73"/>
    </row>
    <row r="70" spans="1:7" ht="12" customHeight="1" x14ac:dyDescent="0.25">
      <c r="A70" s="10"/>
      <c r="B70" s="78" t="s">
        <v>42</v>
      </c>
      <c r="C70" s="79"/>
      <c r="D70" s="79"/>
      <c r="E70" s="79"/>
      <c r="F70" s="80"/>
      <c r="G70" s="73"/>
    </row>
    <row r="71" spans="1:7" ht="12" customHeight="1" x14ac:dyDescent="0.25">
      <c r="A71" s="10"/>
      <c r="B71" s="78" t="s">
        <v>43</v>
      </c>
      <c r="C71" s="79"/>
      <c r="D71" s="79"/>
      <c r="E71" s="79"/>
      <c r="F71" s="80"/>
      <c r="G71" s="73"/>
    </row>
    <row r="72" spans="1:7" ht="12.75" customHeight="1" thickBot="1" x14ac:dyDescent="0.3">
      <c r="A72" s="10"/>
      <c r="B72" s="81" t="s">
        <v>44</v>
      </c>
      <c r="C72" s="82"/>
      <c r="D72" s="82"/>
      <c r="E72" s="82"/>
      <c r="F72" s="83"/>
      <c r="G72" s="73"/>
    </row>
    <row r="73" spans="1:7" ht="12.75" customHeight="1" x14ac:dyDescent="0.25">
      <c r="A73" s="10"/>
      <c r="B73" s="74"/>
      <c r="C73" s="79"/>
      <c r="D73" s="79"/>
      <c r="E73" s="79"/>
      <c r="F73" s="79"/>
      <c r="G73" s="73"/>
    </row>
    <row r="74" spans="1:7" ht="15" customHeight="1" thickBot="1" x14ac:dyDescent="0.3">
      <c r="A74" s="10"/>
      <c r="B74" s="166" t="s">
        <v>45</v>
      </c>
      <c r="C74" s="167"/>
      <c r="D74" s="84"/>
      <c r="E74" s="85"/>
      <c r="F74" s="85"/>
      <c r="G74" s="73"/>
    </row>
    <row r="75" spans="1:7" ht="12" customHeight="1" x14ac:dyDescent="0.25">
      <c r="A75" s="10"/>
      <c r="B75" s="86" t="s">
        <v>32</v>
      </c>
      <c r="C75" s="87" t="s">
        <v>98</v>
      </c>
      <c r="D75" s="88" t="s">
        <v>46</v>
      </c>
      <c r="E75" s="85"/>
      <c r="F75" s="85"/>
      <c r="G75" s="73"/>
    </row>
    <row r="76" spans="1:7" ht="12" customHeight="1" x14ac:dyDescent="0.25">
      <c r="A76" s="10"/>
      <c r="B76" s="89" t="s">
        <v>47</v>
      </c>
      <c r="C76" s="90">
        <f>G27</f>
        <v>2850000</v>
      </c>
      <c r="D76" s="91">
        <f>(C76/C82)</f>
        <v>0.70750815849999926</v>
      </c>
      <c r="E76" s="85"/>
      <c r="F76" s="85"/>
      <c r="G76" s="73"/>
    </row>
    <row r="77" spans="1:7" ht="12" customHeight="1" x14ac:dyDescent="0.25">
      <c r="A77" s="10"/>
      <c r="B77" s="89" t="s">
        <v>48</v>
      </c>
      <c r="C77" s="90">
        <f>G32</f>
        <v>0</v>
      </c>
      <c r="D77" s="91">
        <v>0</v>
      </c>
      <c r="E77" s="85"/>
      <c r="F77" s="85"/>
      <c r="G77" s="73"/>
    </row>
    <row r="78" spans="1:7" ht="12" customHeight="1" x14ac:dyDescent="0.25">
      <c r="A78" s="10"/>
      <c r="B78" s="89" t="s">
        <v>49</v>
      </c>
      <c r="C78" s="90">
        <f>G38</f>
        <v>88000</v>
      </c>
      <c r="D78" s="91">
        <f>(C78/C82)</f>
        <v>2.1845865946666643E-2</v>
      </c>
      <c r="E78" s="85"/>
      <c r="F78" s="85"/>
      <c r="G78" s="73"/>
    </row>
    <row r="79" spans="1:7" ht="12" customHeight="1" x14ac:dyDescent="0.25">
      <c r="A79" s="10"/>
      <c r="B79" s="89" t="s">
        <v>27</v>
      </c>
      <c r="C79" s="90">
        <f>G52</f>
        <v>898402</v>
      </c>
      <c r="D79" s="91">
        <f>(C79/C82)</f>
        <v>0.22302692793428644</v>
      </c>
      <c r="E79" s="85"/>
      <c r="F79" s="85"/>
      <c r="G79" s="73"/>
    </row>
    <row r="80" spans="1:7" ht="12" customHeight="1" x14ac:dyDescent="0.25">
      <c r="A80" s="10"/>
      <c r="B80" s="89" t="s">
        <v>50</v>
      </c>
      <c r="C80" s="92">
        <f>G57</f>
        <v>0</v>
      </c>
      <c r="D80" s="91">
        <f>(C80/C82)</f>
        <v>0</v>
      </c>
      <c r="E80" s="93"/>
      <c r="F80" s="93"/>
      <c r="G80" s="73"/>
    </row>
    <row r="81" spans="1:7" ht="12" customHeight="1" x14ac:dyDescent="0.25">
      <c r="A81" s="10"/>
      <c r="B81" s="89" t="s">
        <v>51</v>
      </c>
      <c r="C81" s="92">
        <f>G60</f>
        <v>191820.1</v>
      </c>
      <c r="D81" s="91">
        <f>(C81/C82)</f>
        <v>4.7619047619047616E-2</v>
      </c>
      <c r="E81" s="93"/>
      <c r="F81" s="93"/>
      <c r="G81" s="73"/>
    </row>
    <row r="82" spans="1:7" ht="12.75" customHeight="1" thickBot="1" x14ac:dyDescent="0.3">
      <c r="A82" s="10"/>
      <c r="B82" s="94" t="s">
        <v>52</v>
      </c>
      <c r="C82" s="95">
        <f>SUM(C76:C81)</f>
        <v>4028222.1</v>
      </c>
      <c r="D82" s="96">
        <f>SUM(D76:D81)</f>
        <v>1</v>
      </c>
      <c r="E82" s="93"/>
      <c r="F82" s="93"/>
      <c r="G82" s="73"/>
    </row>
    <row r="83" spans="1:7" ht="12" customHeight="1" x14ac:dyDescent="0.25">
      <c r="A83" s="10"/>
      <c r="B83" s="74"/>
      <c r="C83" s="72"/>
      <c r="D83" s="72"/>
      <c r="E83" s="72"/>
      <c r="F83" s="72"/>
      <c r="G83" s="73"/>
    </row>
    <row r="84" spans="1:7" ht="12.75" customHeight="1" thickBot="1" x14ac:dyDescent="0.3">
      <c r="A84" s="10"/>
      <c r="B84" s="18"/>
      <c r="C84" s="72"/>
      <c r="D84" s="72"/>
      <c r="E84" s="72"/>
      <c r="F84" s="72"/>
      <c r="G84" s="73"/>
    </row>
    <row r="85" spans="1:7" ht="12" customHeight="1" thickBot="1" x14ac:dyDescent="0.3">
      <c r="A85" s="10"/>
      <c r="B85" s="163" t="s">
        <v>86</v>
      </c>
      <c r="C85" s="164"/>
      <c r="D85" s="164"/>
      <c r="E85" s="165"/>
      <c r="F85" s="93"/>
      <c r="G85" s="73"/>
    </row>
    <row r="86" spans="1:7" ht="12" customHeight="1" x14ac:dyDescent="0.25">
      <c r="A86" s="10"/>
      <c r="B86" s="97" t="s">
        <v>97</v>
      </c>
      <c r="C86" s="98">
        <v>14000</v>
      </c>
      <c r="D86" s="98">
        <v>16000</v>
      </c>
      <c r="E86" s="98">
        <v>18000</v>
      </c>
      <c r="F86" s="99"/>
      <c r="G86" s="100"/>
    </row>
    <row r="87" spans="1:7" ht="12.75" customHeight="1" thickBot="1" x14ac:dyDescent="0.3">
      <c r="A87" s="10"/>
      <c r="B87" s="94" t="s">
        <v>87</v>
      </c>
      <c r="C87" s="95">
        <f>(G61/C86)</f>
        <v>287.73014999999998</v>
      </c>
      <c r="D87" s="95">
        <f>(G61/D86)</f>
        <v>251.76388125</v>
      </c>
      <c r="E87" s="101">
        <f>(G61/E86)</f>
        <v>223.79011666666668</v>
      </c>
      <c r="F87" s="99"/>
      <c r="G87" s="100"/>
    </row>
    <row r="88" spans="1:7" ht="15.6" customHeight="1" x14ac:dyDescent="0.25">
      <c r="A88" s="10"/>
      <c r="B88" s="71" t="s">
        <v>53</v>
      </c>
      <c r="C88" s="79"/>
      <c r="D88" s="79"/>
      <c r="E88" s="79"/>
      <c r="F88" s="79"/>
      <c r="G88" s="102"/>
    </row>
  </sheetData>
  <mergeCells count="9">
    <mergeCell ref="E9:F9"/>
    <mergeCell ref="E14:F14"/>
    <mergeCell ref="E15:F15"/>
    <mergeCell ref="B17:G17"/>
    <mergeCell ref="B85:E85"/>
    <mergeCell ref="B74:C7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2022-06-30T20:16:17Z</dcterms:modified>
</cp:coreProperties>
</file>