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uarios\Abenil\Desktop\FICHAS TECNICAS ACTUALIZADAS JUNIO 2022\TEMUCO\"/>
    </mc:Choice>
  </mc:AlternateContent>
  <bookViews>
    <workbookView xWindow="0" yWindow="0" windowWidth="15345" windowHeight="4635"/>
  </bookViews>
  <sheets>
    <sheet name="Acelga otoño-invierno" sheetId="2" r:id="rId1"/>
  </sheets>
  <externalReferences>
    <externalReference r:id="rId2"/>
  </externalReferences>
  <definedNames>
    <definedName name="_xlnm.Print_Area" localSheetId="0">'Acelga otoño-invierno'!$A$1:$G$89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7" i="2" l="1"/>
  <c r="G31" i="2" l="1"/>
  <c r="G32" i="2" s="1"/>
  <c r="G26" i="2"/>
  <c r="G25" i="2"/>
  <c r="G24" i="2"/>
  <c r="G23" i="2"/>
  <c r="G22" i="2"/>
  <c r="G21" i="2"/>
  <c r="C10" i="2"/>
  <c r="G52" i="2"/>
  <c r="G51" i="2"/>
  <c r="G49" i="2"/>
  <c r="G47" i="2"/>
  <c r="G46" i="2"/>
  <c r="G44" i="2"/>
  <c r="G38" i="2"/>
  <c r="G36" i="2"/>
  <c r="G12" i="2"/>
  <c r="G63" i="2" s="1"/>
  <c r="G39" i="2" l="1"/>
  <c r="C79" i="2" s="1"/>
  <c r="G53" i="2"/>
  <c r="C80" i="2" s="1"/>
  <c r="C78" i="2"/>
  <c r="G27" i="2"/>
  <c r="G60" i="2" l="1"/>
  <c r="G61" i="2" s="1"/>
  <c r="G62" i="2" s="1"/>
  <c r="G64" i="2" s="1"/>
  <c r="C77" i="2"/>
  <c r="E88" i="2" l="1"/>
  <c r="D88" i="2"/>
  <c r="C88" i="2"/>
  <c r="C83" i="2"/>
  <c r="D78" i="2" s="1"/>
  <c r="D79" i="2" l="1"/>
  <c r="D80" i="2"/>
  <c r="D77" i="2"/>
  <c r="D82" i="2"/>
  <c r="D81" i="2"/>
  <c r="D83" i="2" l="1"/>
</calcChain>
</file>

<file path=xl/sharedStrings.xml><?xml version="1.0" encoding="utf-8"?>
<sst xmlns="http://schemas.openxmlformats.org/spreadsheetml/2006/main" count="144" uniqueCount="102">
  <si>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</si>
  <si>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</si>
  <si>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</si>
  <si>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</si>
  <si>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</si>
  <si>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</si>
  <si>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</si>
  <si>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</si>
  <si>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</si>
  <si>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</si>
  <si>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</si>
  <si>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</si>
  <si>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</si>
  <si>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</si>
  <si>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</si>
  <si>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</si>
  <si>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</si>
  <si>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</si>
  <si>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</si>
  <si>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</si>
  <si>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</si>
  <si>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</si>
  <si>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</si>
  <si>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</si>
  <si>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</si>
  <si>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</si>
  <si>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Aradura</t>
  </si>
  <si>
    <t>Subtotal Costo Maquinaria</t>
  </si>
  <si>
    <t>INSUMOS</t>
  </si>
  <si>
    <t>Insumos</t>
  </si>
  <si>
    <t>Unidad (Kg/l/u)</t>
  </si>
  <si>
    <t>Cantidad (Kg/l/u)</t>
  </si>
  <si>
    <t>FERTILIZANTES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</si>
  <si>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</si>
  <si>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</si>
  <si>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</si>
  <si>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</si>
  <si>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</si>
  <si>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</si>
  <si>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</si>
  <si>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</si>
  <si>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</si>
  <si>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</si>
  <si>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</si>
  <si>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</si>
  <si>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</si>
  <si>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</si>
  <si>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</si>
  <si>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</si>
  <si>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</si>
  <si>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</si>
  <si>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</si>
  <si>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</si>
  <si>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</si>
  <si>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</si>
  <si>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</si>
  <si>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</si>
  <si>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</si>
  <si>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</si>
  <si>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JA</t>
  </si>
  <si>
    <t>RENDIMIENTO (atados/Há.)</t>
  </si>
  <si>
    <t>MERCADO LOCAL</t>
  </si>
  <si>
    <t>Riego</t>
  </si>
  <si>
    <t>Siembra manual</t>
  </si>
  <si>
    <t>Noviembre</t>
  </si>
  <si>
    <t>Aplicación herbicida postemergencia</t>
  </si>
  <si>
    <t>Limpia</t>
  </si>
  <si>
    <t>Cosecha</t>
  </si>
  <si>
    <t>Septiembre</t>
  </si>
  <si>
    <t>Vibrocultivador</t>
  </si>
  <si>
    <t>Rastrajes</t>
  </si>
  <si>
    <t>SEMILLAS</t>
  </si>
  <si>
    <t>Acelgas</t>
  </si>
  <si>
    <t>Urea</t>
  </si>
  <si>
    <t>Super Fosfato Triple</t>
  </si>
  <si>
    <t>FUNGICIDA</t>
  </si>
  <si>
    <t>Polyben 50 EWP</t>
  </si>
  <si>
    <t>INSECTICIDA</t>
  </si>
  <si>
    <t>Karate Zeon</t>
  </si>
  <si>
    <t>Pirimor</t>
  </si>
  <si>
    <t>Aplic.fertilizante</t>
  </si>
  <si>
    <t>Febrero-Abril</t>
  </si>
  <si>
    <t>lt</t>
  </si>
  <si>
    <t>MEDIO</t>
  </si>
  <si>
    <t>ARAUCANIA</t>
  </si>
  <si>
    <t>TEMUCO</t>
  </si>
  <si>
    <t>TEMUCO - FREIRE</t>
  </si>
  <si>
    <t>HELADAS-SEQUIA</t>
  </si>
  <si>
    <t>PRECIO ESPERADO ($/Atado)</t>
  </si>
  <si>
    <t>ACELGA</t>
  </si>
  <si>
    <t>Febrero - Mayo</t>
  </si>
  <si>
    <t>Febrero</t>
  </si>
  <si>
    <t>Abril</t>
  </si>
  <si>
    <t>Mayo - Julio</t>
  </si>
  <si>
    <t>Septiembre - Diciembre - Enero</t>
  </si>
  <si>
    <t>MAYO-JULIO 2022</t>
  </si>
  <si>
    <t>Kg</t>
  </si>
  <si>
    <t>$/há</t>
  </si>
  <si>
    <t>ESCENARIOS COSTO UNITARIO  ($/atado de acelga)</t>
  </si>
  <si>
    <t>Costo unitario ($/atado de acelga) (*)</t>
  </si>
  <si>
    <t>Febrero - Abril</t>
  </si>
  <si>
    <t>Rendimiento (atados de acelga /há)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</si>
</sst>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_-* #,##0.00_-;\-* #,##0.00_-;_-* &quot;-&quot;??_-;_-@_-"/>
    <numFmt numFmtId="168" formatCode="#,##0_ ;\-#,##0\ "/>
  </numFmts>
  <fonts count="22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 Narrow"/>
      <family val="2"/>
    </font>
    <font>
      <sz val="8"/>
      <name val="Arial Narrow"/>
      <family val="2"/>
    </font>
    <font>
      <b/>
      <sz val="8"/>
      <name val="Arial Narrow"/>
      <family val="2"/>
    </font>
    <font>
      <b/>
      <sz val="8"/>
      <color indexed="9"/>
      <name val="Arial Narrow"/>
      <family val="2"/>
    </font>
    <font>
      <sz val="9"/>
      <color indexed="8"/>
      <name val="Arial Narrow"/>
      <family val="2"/>
    </font>
    <font>
      <b/>
      <sz val="9"/>
      <color indexed="9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</borders>
  <cellStyleXfs count="3">
    <xf numFmtId="0" fontId="0" fillId="0" borderId="0" applyNumberFormat="0" applyFill="0" applyBorder="0" applyProtection="0"/>
    <xf numFmtId="0" fontId="14" fillId="0" borderId="1"/>
    <xf numFmtId="167" fontId="15" fillId="0" borderId="1" applyFont="0" applyFill="0" applyBorder="0" applyAlignment="0" applyProtection="0"/>
  </cellStyleXfs>
  <cellXfs count="133">
    <xf numFmtId="0" fontId="0" fillId="0" borderId="0" xfId="0" applyFont="1" applyAlignment="1"/>
    <xf numFmtId="0" fontId="10" fillId="6" borderId="1" xfId="0" applyFont="1" applyFill="1" applyBorder="1" applyAlignment="1"/>
    <xf numFmtId="0" fontId="5" fillId="6" borderId="1" xfId="0" applyFont="1" applyFill="1" applyBorder="1" applyAlignment="1">
      <alignment vertical="center"/>
    </xf>
    <xf numFmtId="165" fontId="1" fillId="2" borderId="1" xfId="0" applyNumberFormat="1" applyFont="1" applyFill="1" applyBorder="1" applyAlignment="1">
      <alignment vertical="center"/>
    </xf>
    <xf numFmtId="165" fontId="12" fillId="2" borderId="1" xfId="0" applyNumberFormat="1" applyFont="1" applyFill="1" applyBorder="1" applyAlignment="1">
      <alignment vertical="center"/>
    </xf>
    <xf numFmtId="0" fontId="10" fillId="2" borderId="1" xfId="0" applyFont="1" applyFill="1" applyBorder="1" applyAlignment="1"/>
    <xf numFmtId="49" fontId="0" fillId="2" borderId="1" xfId="0" applyNumberFormat="1" applyFont="1" applyFill="1" applyBorder="1" applyAlignment="1">
      <alignment vertical="center"/>
    </xf>
    <xf numFmtId="0" fontId="5" fillId="2" borderId="1" xfId="0" applyFont="1" applyFill="1" applyBorder="1" applyAlignment="1">
      <alignment vertical="center"/>
    </xf>
    <xf numFmtId="0" fontId="0" fillId="2" borderId="1" xfId="0" applyFont="1" applyFill="1" applyBorder="1" applyAlignment="1">
      <alignment vertical="center"/>
    </xf>
    <xf numFmtId="0" fontId="11" fillId="2" borderId="1" xfId="0" applyFont="1" applyFill="1" applyBorder="1" applyAlignment="1">
      <alignment vertical="center"/>
    </xf>
    <xf numFmtId="0" fontId="10" fillId="2" borderId="1" xfId="0" applyFont="1" applyFill="1" applyBorder="1" applyAlignment="1">
      <alignment vertical="center"/>
    </xf>
    <xf numFmtId="49" fontId="10" fillId="2" borderId="1" xfId="0" applyNumberFormat="1" applyFont="1" applyFill="1" applyBorder="1" applyAlignment="1">
      <alignment vertical="center"/>
    </xf>
    <xf numFmtId="0" fontId="8" fillId="6" borderId="1" xfId="0" applyFont="1" applyFill="1" applyBorder="1" applyAlignment="1">
      <alignment vertical="center"/>
    </xf>
    <xf numFmtId="0" fontId="0" fillId="0" borderId="1" xfId="0" applyFont="1" applyBorder="1" applyAlignment="1"/>
    <xf numFmtId="0" fontId="0" fillId="2" borderId="1" xfId="0" applyFont="1" applyFill="1" applyBorder="1" applyAlignment="1"/>
    <xf numFmtId="49" fontId="3" fillId="3" borderId="1" xfId="0" applyNumberFormat="1" applyFont="1" applyFill="1" applyBorder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49" fontId="4" fillId="3" borderId="1" xfId="0" applyNumberFormat="1" applyFont="1" applyFill="1" applyBorder="1" applyAlignment="1">
      <alignment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vertical="center"/>
    </xf>
    <xf numFmtId="3" fontId="4" fillId="3" borderId="1" xfId="0" applyNumberFormat="1" applyFont="1" applyFill="1" applyBorder="1" applyAlignment="1">
      <alignment vertical="center"/>
    </xf>
    <xf numFmtId="49" fontId="8" fillId="2" borderId="1" xfId="0" applyNumberFormat="1" applyFont="1" applyFill="1" applyBorder="1" applyAlignment="1">
      <alignment vertical="center"/>
    </xf>
    <xf numFmtId="0" fontId="10" fillId="8" borderId="1" xfId="0" applyFont="1" applyFill="1" applyBorder="1" applyAlignment="1"/>
    <xf numFmtId="49" fontId="2" fillId="2" borderId="2" xfId="0" applyNumberFormat="1" applyFont="1" applyFill="1" applyBorder="1" applyAlignment="1">
      <alignment vertical="center" wrapText="1"/>
    </xf>
    <xf numFmtId="49" fontId="2" fillId="2" borderId="2" xfId="0" applyNumberFormat="1" applyFont="1" applyFill="1" applyBorder="1" applyAlignment="1">
      <alignment horizontal="center"/>
    </xf>
    <xf numFmtId="3" fontId="2" fillId="2" borderId="2" xfId="0" applyNumberFormat="1" applyFont="1" applyFill="1" applyBorder="1" applyAlignment="1"/>
    <xf numFmtId="49" fontId="2" fillId="2" borderId="2" xfId="0" applyNumberFormat="1" applyFont="1" applyFill="1" applyBorder="1" applyAlignment="1">
      <alignment horizontal="center" wrapText="1"/>
    </xf>
    <xf numFmtId="164" fontId="2" fillId="2" borderId="2" xfId="0" applyNumberFormat="1" applyFont="1" applyFill="1" applyBorder="1" applyAlignment="1"/>
    <xf numFmtId="49" fontId="10" fillId="2" borderId="5" xfId="0" applyNumberFormat="1" applyFont="1" applyFill="1" applyBorder="1" applyAlignment="1">
      <alignment vertical="center"/>
    </xf>
    <xf numFmtId="0" fontId="10" fillId="2" borderId="6" xfId="0" applyFont="1" applyFill="1" applyBorder="1" applyAlignment="1"/>
    <xf numFmtId="165" fontId="1" fillId="2" borderId="7" xfId="0" applyNumberFormat="1" applyFont="1" applyFill="1" applyBorder="1" applyAlignment="1">
      <alignment vertical="center"/>
    </xf>
    <xf numFmtId="49" fontId="10" fillId="2" borderId="4" xfId="0" applyNumberFormat="1" applyFont="1" applyFill="1" applyBorder="1" applyAlignment="1">
      <alignment vertical="center"/>
    </xf>
    <xf numFmtId="165" fontId="1" fillId="2" borderId="8" xfId="0" applyNumberFormat="1" applyFont="1" applyFill="1" applyBorder="1" applyAlignment="1">
      <alignment vertical="center"/>
    </xf>
    <xf numFmtId="49" fontId="10" fillId="2" borderId="3" xfId="0" applyNumberFormat="1" applyFont="1" applyFill="1" applyBorder="1" applyAlignment="1">
      <alignment vertical="center"/>
    </xf>
    <xf numFmtId="0" fontId="10" fillId="2" borderId="9" xfId="0" applyFont="1" applyFill="1" applyBorder="1" applyAlignment="1"/>
    <xf numFmtId="165" fontId="1" fillId="2" borderId="10" xfId="0" applyNumberFormat="1" applyFont="1" applyFill="1" applyBorder="1" applyAlignment="1">
      <alignment vertical="center"/>
    </xf>
    <xf numFmtId="49" fontId="8" fillId="7" borderId="2" xfId="0" applyNumberFormat="1" applyFont="1" applyFill="1" applyBorder="1" applyAlignment="1">
      <alignment vertical="center"/>
    </xf>
    <xf numFmtId="49" fontId="10" fillId="7" borderId="2" xfId="0" applyNumberFormat="1" applyFont="1" applyFill="1" applyBorder="1" applyAlignment="1"/>
    <xf numFmtId="49" fontId="8" fillId="2" borderId="2" xfId="0" applyNumberFormat="1" applyFont="1" applyFill="1" applyBorder="1" applyAlignment="1">
      <alignment vertical="center"/>
    </xf>
    <xf numFmtId="3" fontId="8" fillId="2" borderId="2" xfId="0" applyNumberFormat="1" applyFont="1" applyFill="1" applyBorder="1" applyAlignment="1">
      <alignment vertical="center"/>
    </xf>
    <xf numFmtId="9" fontId="10" fillId="2" borderId="2" xfId="0" applyNumberFormat="1" applyFont="1" applyFill="1" applyBorder="1" applyAlignment="1"/>
    <xf numFmtId="166" fontId="8" fillId="2" borderId="2" xfId="0" applyNumberFormat="1" applyFont="1" applyFill="1" applyBorder="1" applyAlignment="1">
      <alignment vertical="center"/>
    </xf>
    <xf numFmtId="166" fontId="8" fillId="7" borderId="2" xfId="0" applyNumberFormat="1" applyFont="1" applyFill="1" applyBorder="1" applyAlignment="1">
      <alignment vertical="center"/>
    </xf>
    <xf numFmtId="9" fontId="8" fillId="7" borderId="2" xfId="0" applyNumberFormat="1" applyFont="1" applyFill="1" applyBorder="1" applyAlignment="1">
      <alignment vertical="center"/>
    </xf>
    <xf numFmtId="168" fontId="8" fillId="2" borderId="2" xfId="0" applyNumberFormat="1" applyFont="1" applyFill="1" applyBorder="1" applyAlignment="1">
      <alignment vertical="center"/>
    </xf>
    <xf numFmtId="49" fontId="2" fillId="2" borderId="2" xfId="0" applyNumberFormat="1" applyFont="1" applyFill="1" applyBorder="1" applyAlignment="1">
      <alignment wrapText="1"/>
    </xf>
    <xf numFmtId="49" fontId="2" fillId="2" borderId="2" xfId="0" applyNumberFormat="1" applyFont="1" applyFill="1" applyBorder="1" applyAlignment="1"/>
    <xf numFmtId="0" fontId="2" fillId="2" borderId="2" xfId="0" applyFont="1" applyFill="1" applyBorder="1" applyAlignment="1"/>
    <xf numFmtId="0" fontId="2" fillId="2" borderId="2" xfId="0" applyNumberFormat="1" applyFont="1" applyFill="1" applyBorder="1" applyAlignment="1">
      <alignment horizontal="left" vertical="center" wrapText="1"/>
    </xf>
    <xf numFmtId="0" fontId="2" fillId="2" borderId="2" xfId="0" applyNumberFormat="1" applyFont="1" applyFill="1" applyBorder="1" applyAlignment="1">
      <alignment horizontal="left"/>
    </xf>
    <xf numFmtId="0" fontId="2" fillId="2" borderId="2" xfId="0" applyNumberFormat="1" applyFont="1" applyFill="1" applyBorder="1" applyAlignment="1">
      <alignment horizontal="left" wrapText="1"/>
    </xf>
    <xf numFmtId="14" fontId="2" fillId="2" borderId="2" xfId="0" applyNumberFormat="1" applyFont="1" applyFill="1" applyBorder="1" applyAlignment="1">
      <alignment horizontal="left"/>
    </xf>
    <xf numFmtId="3" fontId="2" fillId="2" borderId="2" xfId="0" applyNumberFormat="1" applyFont="1" applyFill="1" applyBorder="1" applyAlignment="1">
      <alignment horizontal="left" wrapText="1"/>
    </xf>
    <xf numFmtId="0" fontId="7" fillId="0" borderId="1" xfId="0" applyFont="1" applyBorder="1" applyAlignment="1"/>
    <xf numFmtId="0" fontId="2" fillId="2" borderId="1" xfId="0" applyFont="1" applyFill="1" applyBorder="1" applyAlignment="1"/>
    <xf numFmtId="3" fontId="2" fillId="2" borderId="2" xfId="0" applyNumberFormat="1" applyFont="1" applyFill="1" applyBorder="1" applyAlignment="1">
      <alignment horizontal="left"/>
    </xf>
    <xf numFmtId="17" fontId="16" fillId="9" borderId="2" xfId="0" applyNumberFormat="1" applyFont="1" applyFill="1" applyBorder="1" applyAlignment="1">
      <alignment horizontal="left"/>
    </xf>
    <xf numFmtId="0" fontId="17" fillId="0" borderId="2" xfId="0" applyFont="1" applyBorder="1" applyAlignment="1">
      <alignment horizontal="left" vertical="center" wrapText="1"/>
    </xf>
    <xf numFmtId="0" fontId="17" fillId="0" borderId="2" xfId="0" applyFont="1" applyBorder="1" applyAlignment="1">
      <alignment horizontal="center"/>
    </xf>
    <xf numFmtId="0" fontId="17" fillId="0" borderId="2" xfId="0" applyFont="1" applyFill="1" applyBorder="1"/>
    <xf numFmtId="0" fontId="16" fillId="0" borderId="2" xfId="0" applyFont="1" applyBorder="1" applyAlignment="1">
      <alignment horizontal="left"/>
    </xf>
    <xf numFmtId="0" fontId="16" fillId="0" borderId="2" xfId="0" applyFont="1" applyBorder="1" applyAlignment="1">
      <alignment horizontal="center"/>
    </xf>
    <xf numFmtId="0" fontId="2" fillId="0" borderId="2" xfId="1" applyFont="1" applyBorder="1" applyAlignment="1">
      <alignment horizontal="center"/>
    </xf>
    <xf numFmtId="0" fontId="17" fillId="0" borderId="2" xfId="0" applyFont="1" applyBorder="1" applyAlignment="1">
      <alignment wrapText="1"/>
    </xf>
    <xf numFmtId="0" fontId="18" fillId="9" borderId="2" xfId="0" applyFont="1" applyFill="1" applyBorder="1" applyAlignment="1">
      <alignment vertical="center" wrapText="1"/>
    </xf>
    <xf numFmtId="0" fontId="17" fillId="9" borderId="2" xfId="0" applyFont="1" applyFill="1" applyBorder="1" applyAlignment="1">
      <alignment vertical="center" wrapText="1"/>
    </xf>
    <xf numFmtId="3" fontId="17" fillId="9" borderId="2" xfId="0" applyNumberFormat="1" applyFont="1" applyFill="1" applyBorder="1" applyAlignment="1">
      <alignment horizontal="center" vertical="center" wrapText="1"/>
    </xf>
    <xf numFmtId="3" fontId="17" fillId="9" borderId="2" xfId="0" applyNumberFormat="1" applyFont="1" applyFill="1" applyBorder="1" applyAlignment="1">
      <alignment vertical="center" wrapText="1"/>
    </xf>
    <xf numFmtId="0" fontId="0" fillId="0" borderId="1" xfId="0" applyFont="1" applyBorder="1" applyAlignment="1">
      <alignment vertical="center"/>
    </xf>
    <xf numFmtId="0" fontId="17" fillId="0" borderId="2" xfId="0" applyFont="1" applyBorder="1" applyAlignment="1">
      <alignment vertical="center"/>
    </xf>
    <xf numFmtId="0" fontId="17" fillId="0" borderId="2" xfId="0" applyFont="1" applyBorder="1" applyAlignment="1">
      <alignment horizontal="center" vertical="center"/>
    </xf>
    <xf numFmtId="0" fontId="18" fillId="0" borderId="2" xfId="0" applyFont="1" applyBorder="1" applyAlignment="1">
      <alignment vertical="center"/>
    </xf>
    <xf numFmtId="0" fontId="17" fillId="0" borderId="2" xfId="0" applyFont="1" applyBorder="1" applyAlignment="1">
      <alignment vertical="center" wrapText="1"/>
    </xf>
    <xf numFmtId="0" fontId="18" fillId="0" borderId="2" xfId="0" applyFont="1" applyBorder="1" applyAlignment="1">
      <alignment vertical="center" wrapText="1"/>
    </xf>
    <xf numFmtId="0" fontId="2" fillId="0" borderId="2" xfId="1" applyFont="1" applyBorder="1" applyAlignment="1">
      <alignment horizontal="left"/>
    </xf>
    <xf numFmtId="168" fontId="2" fillId="0" borderId="2" xfId="1" applyNumberFormat="1" applyFont="1" applyBorder="1" applyAlignment="1">
      <alignment horizontal="right"/>
    </xf>
    <xf numFmtId="168" fontId="17" fillId="0" borderId="2" xfId="1" applyNumberFormat="1" applyFont="1" applyBorder="1" applyAlignment="1">
      <alignment horizontal="right"/>
    </xf>
    <xf numFmtId="0" fontId="16" fillId="0" borderId="2" xfId="0" applyFont="1" applyBorder="1"/>
    <xf numFmtId="3" fontId="8" fillId="7" borderId="2" xfId="0" applyNumberFormat="1" applyFont="1" applyFill="1" applyBorder="1" applyAlignment="1">
      <alignment vertical="center"/>
    </xf>
    <xf numFmtId="49" fontId="19" fillId="3" borderId="2" xfId="0" applyNumberFormat="1" applyFont="1" applyFill="1" applyBorder="1" applyAlignment="1">
      <alignment vertical="center" wrapText="1"/>
    </xf>
    <xf numFmtId="0" fontId="20" fillId="2" borderId="1" xfId="0" applyFont="1" applyFill="1" applyBorder="1" applyAlignment="1">
      <alignment wrapText="1"/>
    </xf>
    <xf numFmtId="14" fontId="20" fillId="2" borderId="1" xfId="0" applyNumberFormat="1" applyFont="1" applyFill="1" applyBorder="1" applyAlignment="1"/>
    <xf numFmtId="0" fontId="20" fillId="2" borderId="1" xfId="0" applyFont="1" applyFill="1" applyBorder="1" applyAlignment="1"/>
    <xf numFmtId="0" fontId="20" fillId="2" borderId="1" xfId="0" applyFont="1" applyFill="1" applyBorder="1" applyAlignment="1">
      <alignment horizontal="justify" wrapText="1"/>
    </xf>
    <xf numFmtId="0" fontId="20" fillId="2" borderId="1" xfId="0" applyFont="1" applyFill="1" applyBorder="1" applyAlignment="1">
      <alignment horizontal="left"/>
    </xf>
    <xf numFmtId="49" fontId="21" fillId="5" borderId="1" xfId="0" applyNumberFormat="1" applyFont="1" applyFill="1" applyBorder="1" applyAlignment="1">
      <alignment vertical="center"/>
    </xf>
    <xf numFmtId="0" fontId="20" fillId="2" borderId="1" xfId="0" applyFont="1" applyFill="1" applyBorder="1" applyAlignment="1">
      <alignment vertical="center"/>
    </xf>
    <xf numFmtId="49" fontId="21" fillId="3" borderId="2" xfId="0" applyNumberFormat="1" applyFont="1" applyFill="1" applyBorder="1" applyAlignment="1">
      <alignment horizontal="center" vertical="center" wrapText="1"/>
    </xf>
    <xf numFmtId="3" fontId="20" fillId="2" borderId="1" xfId="0" applyNumberFormat="1" applyFont="1" applyFill="1" applyBorder="1" applyAlignment="1"/>
    <xf numFmtId="0" fontId="20" fillId="2" borderId="1" xfId="0" applyFont="1" applyFill="1" applyBorder="1" applyAlignment="1">
      <alignment horizontal="center" vertical="center"/>
    </xf>
    <xf numFmtId="49" fontId="21" fillId="3" borderId="2" xfId="0" applyNumberFormat="1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/>
    </xf>
    <xf numFmtId="0" fontId="17" fillId="0" borderId="2" xfId="0" applyFont="1" applyBorder="1" applyAlignment="1">
      <alignment horizontal="right"/>
    </xf>
    <xf numFmtId="168" fontId="17" fillId="0" borderId="2" xfId="0" applyNumberFormat="1" applyFont="1" applyBorder="1" applyAlignment="1">
      <alignment horizontal="right"/>
    </xf>
    <xf numFmtId="0" fontId="16" fillId="0" borderId="2" xfId="0" applyFont="1" applyBorder="1" applyAlignment="1">
      <alignment horizontal="right"/>
    </xf>
    <xf numFmtId="0" fontId="3" fillId="3" borderId="1" xfId="0" applyFont="1" applyFill="1" applyBorder="1" applyAlignment="1">
      <alignment horizontal="right" vertical="center"/>
    </xf>
    <xf numFmtId="3" fontId="3" fillId="3" borderId="1" xfId="0" applyNumberFormat="1" applyFont="1" applyFill="1" applyBorder="1" applyAlignment="1">
      <alignment horizontal="right" vertical="center"/>
    </xf>
    <xf numFmtId="0" fontId="4" fillId="3" borderId="1" xfId="0" applyFont="1" applyFill="1" applyBorder="1" applyAlignment="1">
      <alignment horizontal="right" vertical="center"/>
    </xf>
    <xf numFmtId="0" fontId="2" fillId="0" borderId="2" xfId="1" applyFont="1" applyBorder="1" applyAlignment="1">
      <alignment horizontal="right"/>
    </xf>
    <xf numFmtId="0" fontId="16" fillId="0" borderId="2" xfId="0" applyFont="1" applyBorder="1" applyAlignment="1">
      <alignment horizontal="right" vertical="center"/>
    </xf>
    <xf numFmtId="0" fontId="2" fillId="0" borderId="2" xfId="1" applyFont="1" applyBorder="1" applyAlignment="1">
      <alignment horizontal="right" vertical="center"/>
    </xf>
    <xf numFmtId="3" fontId="16" fillId="0" borderId="2" xfId="0" applyNumberFormat="1" applyFont="1" applyBorder="1" applyAlignment="1">
      <alignment horizontal="right" vertical="center"/>
    </xf>
    <xf numFmtId="3" fontId="17" fillId="9" borderId="2" xfId="0" applyNumberFormat="1" applyFont="1" applyFill="1" applyBorder="1" applyAlignment="1">
      <alignment horizontal="right" vertical="center"/>
    </xf>
    <xf numFmtId="0" fontId="17" fillId="0" borderId="2" xfId="0" applyFont="1" applyBorder="1" applyAlignment="1">
      <alignment horizontal="right" vertical="center" wrapText="1"/>
    </xf>
    <xf numFmtId="0" fontId="17" fillId="0" borderId="2" xfId="0" applyFont="1" applyBorder="1" applyAlignment="1">
      <alignment horizontal="right" vertical="center"/>
    </xf>
    <xf numFmtId="0" fontId="16" fillId="0" borderId="2" xfId="0" applyFont="1" applyBorder="1" applyAlignment="1"/>
    <xf numFmtId="168" fontId="17" fillId="0" borderId="2" xfId="0" applyNumberFormat="1" applyFont="1" applyBorder="1" applyAlignment="1"/>
    <xf numFmtId="168" fontId="17" fillId="9" borderId="2" xfId="0" applyNumberFormat="1" applyFont="1" applyFill="1" applyBorder="1" applyAlignment="1"/>
    <xf numFmtId="168" fontId="3" fillId="3" borderId="1" xfId="0" applyNumberFormat="1" applyFont="1" applyFill="1" applyBorder="1" applyAlignment="1">
      <alignment vertical="center"/>
    </xf>
    <xf numFmtId="49" fontId="8" fillId="7" borderId="2" xfId="0" applyNumberFormat="1" applyFont="1" applyFill="1" applyBorder="1" applyAlignment="1">
      <alignment horizontal="justify" vertical="top" wrapText="1"/>
    </xf>
    <xf numFmtId="49" fontId="19" fillId="5" borderId="11" xfId="0" applyNumberFormat="1" applyFont="1" applyFill="1" applyBorder="1" applyAlignment="1">
      <alignment vertical="center"/>
    </xf>
    <xf numFmtId="0" fontId="19" fillId="5" borderId="12" xfId="0" applyFont="1" applyFill="1" applyBorder="1" applyAlignment="1">
      <alignment vertical="center"/>
    </xf>
    <xf numFmtId="165" fontId="19" fillId="5" borderId="13" xfId="0" applyNumberFormat="1" applyFont="1" applyFill="1" applyBorder="1" applyAlignment="1">
      <alignment vertical="center"/>
    </xf>
    <xf numFmtId="49" fontId="19" fillId="3" borderId="14" xfId="0" applyNumberFormat="1" applyFont="1" applyFill="1" applyBorder="1" applyAlignment="1">
      <alignment vertical="center"/>
    </xf>
    <xf numFmtId="0" fontId="19" fillId="3" borderId="15" xfId="0" applyFont="1" applyFill="1" applyBorder="1" applyAlignment="1">
      <alignment vertical="center"/>
    </xf>
    <xf numFmtId="165" fontId="19" fillId="3" borderId="16" xfId="0" applyNumberFormat="1" applyFont="1" applyFill="1" applyBorder="1" applyAlignment="1">
      <alignment vertical="center"/>
    </xf>
    <xf numFmtId="49" fontId="19" fillId="5" borderId="14" xfId="0" applyNumberFormat="1" applyFont="1" applyFill="1" applyBorder="1" applyAlignment="1">
      <alignment vertical="center"/>
    </xf>
    <xf numFmtId="0" fontId="19" fillId="5" borderId="15" xfId="0" applyFont="1" applyFill="1" applyBorder="1" applyAlignment="1">
      <alignment vertical="center"/>
    </xf>
    <xf numFmtId="165" fontId="19" fillId="5" borderId="16" xfId="0" applyNumberFormat="1" applyFont="1" applyFill="1" applyBorder="1" applyAlignment="1">
      <alignment vertical="center"/>
    </xf>
    <xf numFmtId="49" fontId="19" fillId="5" borderId="17" xfId="0" applyNumberFormat="1" applyFont="1" applyFill="1" applyBorder="1" applyAlignment="1">
      <alignment vertical="center"/>
    </xf>
    <xf numFmtId="0" fontId="19" fillId="5" borderId="18" xfId="0" applyFont="1" applyFill="1" applyBorder="1" applyAlignment="1">
      <alignment vertical="center"/>
    </xf>
    <xf numFmtId="165" fontId="19" fillId="5" borderId="18" xfId="0" applyNumberFormat="1" applyFont="1" applyFill="1" applyBorder="1" applyAlignment="1">
      <alignment vertical="center"/>
    </xf>
    <xf numFmtId="49" fontId="13" fillId="8" borderId="9" xfId="0" applyNumberFormat="1" applyFont="1" applyFill="1" applyBorder="1" applyAlignment="1">
      <alignment horizontal="center" vertical="center"/>
    </xf>
    <xf numFmtId="49" fontId="21" fillId="3" borderId="2" xfId="0" applyNumberFormat="1" applyFont="1" applyFill="1" applyBorder="1" applyAlignment="1">
      <alignment horizontal="center" vertical="center"/>
    </xf>
    <xf numFmtId="0" fontId="21" fillId="4" borderId="2" xfId="0" applyFont="1" applyFill="1" applyBorder="1" applyAlignment="1">
      <alignment horizontal="center" vertical="center"/>
    </xf>
    <xf numFmtId="49" fontId="13" fillId="8" borderId="1" xfId="0" applyNumberFormat="1" applyFont="1" applyFill="1" applyBorder="1" applyAlignment="1">
      <alignment vertical="center"/>
    </xf>
    <xf numFmtId="0" fontId="8" fillId="8" borderId="1" xfId="0" applyFont="1" applyFill="1" applyBorder="1" applyAlignment="1">
      <alignment vertical="center"/>
    </xf>
    <xf numFmtId="49" fontId="3" fillId="3" borderId="2" xfId="0" applyNumberFormat="1" applyFont="1" applyFill="1" applyBorder="1" applyAlignment="1">
      <alignment wrapText="1"/>
    </xf>
    <xf numFmtId="0" fontId="3" fillId="4" borderId="2" xfId="0" applyFont="1" applyFill="1" applyBorder="1" applyAlignment="1">
      <alignment wrapText="1"/>
    </xf>
    <xf numFmtId="49" fontId="2" fillId="2" borderId="2" xfId="0" applyNumberFormat="1" applyFont="1" applyFill="1" applyBorder="1" applyAlignment="1">
      <alignment wrapText="1"/>
    </xf>
    <xf numFmtId="0" fontId="2" fillId="2" borderId="2" xfId="0" applyFont="1" applyFill="1" applyBorder="1" applyAlignment="1">
      <alignment wrapText="1"/>
    </xf>
    <xf numFmtId="49" fontId="2" fillId="2" borderId="2" xfId="0" applyNumberFormat="1" applyFont="1" applyFill="1" applyBorder="1" applyAlignment="1"/>
    <xf numFmtId="0" fontId="2" fillId="2" borderId="2" xfId="0" applyFont="1" applyFill="1" applyBorder="1" applyAlignment="1"/>
  </cellXfs>
  <cellStyles count="3">
    <cellStyle name="Millares 2" xfId="2"/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469900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190500"/>
          <a:ext cx="5581650" cy="117508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asolis\Documents\gasolis\Concepci&#243;n%202018\Cr&#233;dito\FT%20&#193;rea%20Concepci&#243;n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elga crespa"/>
      <sheetName val="Acelga Otoño-Invierno"/>
      <sheetName val="Aji"/>
      <sheetName val="Apiario"/>
      <sheetName val="Apio"/>
      <sheetName val="Arveja Verde"/>
      <sheetName val="Avena Grano"/>
      <sheetName val="Avena-Ballica"/>
      <sheetName val="Avena-Vicia"/>
      <sheetName val="Bovinos leche"/>
      <sheetName val="Cebolla"/>
      <sheetName val="Cerezos"/>
      <sheetName val="Cilantro"/>
      <sheetName val="Espinaca"/>
      <sheetName val="Festulolium Trebol Rosado"/>
      <sheetName val="Festulolium Trebol Blanco"/>
      <sheetName val="Frutilla Estab"/>
      <sheetName val="Frutilla Prod"/>
      <sheetName val="Gladiolos"/>
      <sheetName val="Habas"/>
      <sheetName val="Lechuga"/>
      <sheetName val="Lilium"/>
      <sheetName val="Maiz Choclo"/>
      <sheetName val="Nogales"/>
      <sheetName val="Novillos Engorda"/>
      <sheetName val="Palto"/>
      <sheetName val="Papas Guarda"/>
      <sheetName val="Papas"/>
      <sheetName val="Perejil"/>
      <sheetName val="Poroto granado"/>
      <sheetName val="Poroto seco"/>
      <sheetName val="Poroto verde"/>
      <sheetName val="Tomate Aire Libre"/>
      <sheetName val="Trigo"/>
      <sheetName val="Viña pais"/>
      <sheetName val="Viña moscatel"/>
      <sheetName val="Zapallito Italiano"/>
      <sheetName val="Hoja1"/>
    </sheetNames>
    <sheetDataSet>
      <sheetData sheetId="0">
        <row r="6">
          <cell r="C6" t="str">
            <v>ACELGA</v>
          </cell>
        </row>
      </sheetData>
      <sheetData sheetId="1">
        <row r="7">
          <cell r="C7" t="str">
            <v>PENCA BLANCA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89"/>
  <sheetViews>
    <sheetView tabSelected="1" topLeftCell="A57" zoomScaleNormal="100" zoomScaleSheetLayoutView="100" workbookViewId="0">
      <selection activeCell="J23" sqref="J23"/>
    </sheetView>
  </sheetViews>
  <sheetFormatPr baseColWidth="10" defaultRowHeight="15" x14ac:dyDescent="0.25"/>
  <cols>
    <col min="1" max="1" width="4" style="13" customWidth="1"/>
    <col min="2" max="2" width="26" style="13" customWidth="1"/>
    <col min="3" max="3" width="13.28515625" style="13" customWidth="1"/>
    <col min="4" max="4" width="11.42578125" style="13"/>
    <col min="5" max="5" width="14.5703125" style="13" customWidth="1"/>
    <col min="6" max="6" width="11.42578125" style="13"/>
    <col min="7" max="7" width="14.140625" style="13" customWidth="1"/>
    <col min="8" max="16384" width="11.42578125" style="13"/>
  </cols>
  <sheetData>
    <row r="1" spans="2:7" x14ac:dyDescent="0.25">
      <c r="B1" s="14"/>
      <c r="C1" s="14"/>
      <c r="D1" s="14"/>
      <c r="E1" s="14"/>
      <c r="F1" s="14"/>
      <c r="G1" s="14"/>
    </row>
    <row r="2" spans="2:7" x14ac:dyDescent="0.25">
      <c r="B2" s="14"/>
      <c r="C2" s="14"/>
      <c r="D2" s="14"/>
      <c r="E2" s="14"/>
      <c r="F2" s="14"/>
      <c r="G2" s="14"/>
    </row>
    <row r="3" spans="2:7" x14ac:dyDescent="0.25">
      <c r="B3" s="14"/>
      <c r="C3" s="14"/>
      <c r="D3" s="14"/>
      <c r="E3" s="14"/>
      <c r="F3" s="14"/>
      <c r="G3" s="14"/>
    </row>
    <row r="4" spans="2:7" x14ac:dyDescent="0.25">
      <c r="B4" s="14"/>
      <c r="C4" s="14"/>
      <c r="D4" s="14"/>
      <c r="E4" s="14"/>
      <c r="F4" s="14"/>
      <c r="G4" s="14"/>
    </row>
    <row r="5" spans="2:7" x14ac:dyDescent="0.25">
      <c r="B5" s="14"/>
      <c r="C5" s="14"/>
      <c r="D5" s="14"/>
      <c r="E5" s="14"/>
      <c r="F5" s="14"/>
      <c r="G5" s="14"/>
    </row>
    <row r="6" spans="2:7" x14ac:dyDescent="0.25">
      <c r="B6" s="14"/>
      <c r="C6" s="14"/>
      <c r="D6" s="14"/>
      <c r="E6" s="14"/>
      <c r="F6" s="14"/>
      <c r="G6" s="14"/>
    </row>
    <row r="7" spans="2:7" x14ac:dyDescent="0.25">
      <c r="B7" s="14"/>
      <c r="C7" s="14"/>
      <c r="D7" s="14"/>
      <c r="E7" s="14"/>
      <c r="F7" s="14"/>
      <c r="G7" s="14"/>
    </row>
    <row r="8" spans="2:7" x14ac:dyDescent="0.25">
      <c r="B8" s="14"/>
      <c r="C8" s="14"/>
      <c r="D8" s="14"/>
      <c r="E8" s="14"/>
      <c r="F8" s="14"/>
      <c r="G8" s="14"/>
    </row>
    <row r="9" spans="2:7" s="53" customFormat="1" ht="12.75" x14ac:dyDescent="0.25">
      <c r="B9" s="79" t="s">
        <v>0</v>
      </c>
      <c r="C9" s="49" t="s">
        <v>89</v>
      </c>
      <c r="D9" s="54"/>
      <c r="E9" s="127" t="s">
        <v>60</v>
      </c>
      <c r="F9" s="128"/>
      <c r="G9" s="55">
        <v>14000</v>
      </c>
    </row>
    <row r="10" spans="2:7" s="53" customFormat="1" ht="12.75" x14ac:dyDescent="0.25">
      <c r="B10" s="23" t="s">
        <v>1</v>
      </c>
      <c r="C10" s="48" t="str">
        <f>'[1]Acelga Otoño-Invierno'!$C$7</f>
        <v>PENCA BLANCA</v>
      </c>
      <c r="D10" s="54"/>
      <c r="E10" s="129" t="s">
        <v>2</v>
      </c>
      <c r="F10" s="130"/>
      <c r="G10" s="56" t="s">
        <v>95</v>
      </c>
    </row>
    <row r="11" spans="2:7" s="53" customFormat="1" ht="12.75" x14ac:dyDescent="0.25">
      <c r="B11" s="23" t="s">
        <v>3</v>
      </c>
      <c r="C11" s="49" t="s">
        <v>83</v>
      </c>
      <c r="D11" s="54"/>
      <c r="E11" s="129" t="s">
        <v>88</v>
      </c>
      <c r="F11" s="130"/>
      <c r="G11" s="49">
        <v>800</v>
      </c>
    </row>
    <row r="12" spans="2:7" s="53" customFormat="1" ht="12.75" x14ac:dyDescent="0.25">
      <c r="B12" s="23" t="s">
        <v>4</v>
      </c>
      <c r="C12" s="50" t="s">
        <v>84</v>
      </c>
      <c r="D12" s="54"/>
      <c r="E12" s="46" t="s">
        <v>5</v>
      </c>
      <c r="F12" s="47"/>
      <c r="G12" s="52">
        <f>(G9*G11)</f>
        <v>11200000</v>
      </c>
    </row>
    <row r="13" spans="2:7" s="53" customFormat="1" ht="12.75" x14ac:dyDescent="0.25">
      <c r="B13" s="23" t="s">
        <v>6</v>
      </c>
      <c r="C13" s="49" t="s">
        <v>85</v>
      </c>
      <c r="D13" s="54"/>
      <c r="E13" s="129" t="s">
        <v>7</v>
      </c>
      <c r="F13" s="130"/>
      <c r="G13" s="49" t="s">
        <v>61</v>
      </c>
    </row>
    <row r="14" spans="2:7" s="53" customFormat="1" ht="12.75" x14ac:dyDescent="0.25">
      <c r="B14" s="23" t="s">
        <v>8</v>
      </c>
      <c r="C14" s="49" t="s">
        <v>86</v>
      </c>
      <c r="D14" s="54"/>
      <c r="E14" s="129" t="s">
        <v>9</v>
      </c>
      <c r="F14" s="130"/>
      <c r="G14" s="56" t="s">
        <v>95</v>
      </c>
    </row>
    <row r="15" spans="2:7" s="53" customFormat="1" ht="12.75" x14ac:dyDescent="0.25">
      <c r="B15" s="23" t="s">
        <v>10</v>
      </c>
      <c r="C15" s="51">
        <v>44722</v>
      </c>
      <c r="D15" s="54"/>
      <c r="E15" s="131" t="s">
        <v>11</v>
      </c>
      <c r="F15" s="132"/>
      <c r="G15" s="50" t="s">
        <v>87</v>
      </c>
    </row>
    <row r="16" spans="2:7" x14ac:dyDescent="0.25">
      <c r="B16" s="80"/>
      <c r="C16" s="81"/>
      <c r="D16" s="82"/>
      <c r="E16" s="82"/>
      <c r="F16" s="82"/>
      <c r="G16" s="83"/>
    </row>
    <row r="17" spans="2:7" x14ac:dyDescent="0.25">
      <c r="B17" s="123" t="s">
        <v>12</v>
      </c>
      <c r="C17" s="124"/>
      <c r="D17" s="124"/>
      <c r="E17" s="124"/>
      <c r="F17" s="124"/>
      <c r="G17" s="124"/>
    </row>
    <row r="18" spans="2:7" x14ac:dyDescent="0.25">
      <c r="B18" s="82"/>
      <c r="C18" s="84"/>
      <c r="D18" s="84"/>
      <c r="E18" s="84"/>
      <c r="F18" s="82"/>
      <c r="G18" s="82"/>
    </row>
    <row r="19" spans="2:7" x14ac:dyDescent="0.25">
      <c r="B19" s="85" t="s">
        <v>13</v>
      </c>
      <c r="C19" s="86"/>
      <c r="D19" s="86"/>
      <c r="E19" s="86"/>
      <c r="F19" s="86"/>
      <c r="G19" s="86"/>
    </row>
    <row r="20" spans="2:7" ht="27" x14ac:dyDescent="0.25">
      <c r="B20" s="87" t="s">
        <v>14</v>
      </c>
      <c r="C20" s="87" t="s">
        <v>15</v>
      </c>
      <c r="D20" s="87" t="s">
        <v>16</v>
      </c>
      <c r="E20" s="87" t="s">
        <v>17</v>
      </c>
      <c r="F20" s="87" t="s">
        <v>18</v>
      </c>
      <c r="G20" s="87" t="s">
        <v>19</v>
      </c>
    </row>
    <row r="21" spans="2:7" x14ac:dyDescent="0.25">
      <c r="B21" s="57" t="s">
        <v>80</v>
      </c>
      <c r="C21" s="58" t="s">
        <v>20</v>
      </c>
      <c r="D21" s="92">
        <v>3</v>
      </c>
      <c r="E21" s="92" t="s">
        <v>90</v>
      </c>
      <c r="F21" s="93">
        <v>19000</v>
      </c>
      <c r="G21" s="93">
        <f t="shared" ref="G21:G26" si="0">F21*D21</f>
        <v>57000</v>
      </c>
    </row>
    <row r="22" spans="2:7" x14ac:dyDescent="0.25">
      <c r="B22" s="59" t="s">
        <v>62</v>
      </c>
      <c r="C22" s="58" t="s">
        <v>20</v>
      </c>
      <c r="D22" s="92">
        <v>12</v>
      </c>
      <c r="E22" s="92" t="s">
        <v>100</v>
      </c>
      <c r="F22" s="93">
        <v>19000</v>
      </c>
      <c r="G22" s="93">
        <f t="shared" si="0"/>
        <v>228000</v>
      </c>
    </row>
    <row r="23" spans="2:7" x14ac:dyDescent="0.25">
      <c r="B23" s="60" t="s">
        <v>63</v>
      </c>
      <c r="C23" s="58" t="s">
        <v>20</v>
      </c>
      <c r="D23" s="92">
        <v>6</v>
      </c>
      <c r="E23" s="92" t="s">
        <v>91</v>
      </c>
      <c r="F23" s="93">
        <v>19000</v>
      </c>
      <c r="G23" s="93">
        <f t="shared" si="0"/>
        <v>114000</v>
      </c>
    </row>
    <row r="24" spans="2:7" x14ac:dyDescent="0.25">
      <c r="B24" s="60" t="s">
        <v>65</v>
      </c>
      <c r="C24" s="58" t="s">
        <v>20</v>
      </c>
      <c r="D24" s="94">
        <v>2</v>
      </c>
      <c r="E24" s="92" t="s">
        <v>64</v>
      </c>
      <c r="F24" s="93">
        <v>19000</v>
      </c>
      <c r="G24" s="93">
        <f t="shared" si="0"/>
        <v>38000</v>
      </c>
    </row>
    <row r="25" spans="2:7" x14ac:dyDescent="0.25">
      <c r="B25" s="60" t="s">
        <v>66</v>
      </c>
      <c r="C25" s="58" t="s">
        <v>20</v>
      </c>
      <c r="D25" s="94">
        <v>12</v>
      </c>
      <c r="E25" s="92" t="s">
        <v>92</v>
      </c>
      <c r="F25" s="93">
        <v>19000</v>
      </c>
      <c r="G25" s="93">
        <f t="shared" si="0"/>
        <v>228000</v>
      </c>
    </row>
    <row r="26" spans="2:7" x14ac:dyDescent="0.25">
      <c r="B26" s="60" t="s">
        <v>67</v>
      </c>
      <c r="C26" s="58" t="s">
        <v>20</v>
      </c>
      <c r="D26" s="94">
        <v>60</v>
      </c>
      <c r="E26" s="94" t="s">
        <v>93</v>
      </c>
      <c r="F26" s="93">
        <v>19000</v>
      </c>
      <c r="G26" s="93">
        <f t="shared" si="0"/>
        <v>1140000</v>
      </c>
    </row>
    <row r="27" spans="2:7" x14ac:dyDescent="0.25">
      <c r="B27" s="15" t="s">
        <v>21</v>
      </c>
      <c r="C27" s="16"/>
      <c r="D27" s="95"/>
      <c r="E27" s="95"/>
      <c r="F27" s="95"/>
      <c r="G27" s="96">
        <f>SUM(G21:G26)</f>
        <v>1805000</v>
      </c>
    </row>
    <row r="28" spans="2:7" x14ac:dyDescent="0.25">
      <c r="B28" s="82"/>
      <c r="C28" s="82"/>
      <c r="D28" s="82"/>
      <c r="E28" s="82"/>
      <c r="F28" s="88"/>
      <c r="G28" s="88"/>
    </row>
    <row r="29" spans="2:7" x14ac:dyDescent="0.25">
      <c r="B29" s="85" t="s">
        <v>22</v>
      </c>
      <c r="C29" s="89"/>
      <c r="D29" s="89"/>
      <c r="E29" s="89"/>
      <c r="F29" s="86"/>
      <c r="G29" s="86"/>
    </row>
    <row r="30" spans="2:7" ht="27" x14ac:dyDescent="0.25">
      <c r="B30" s="90" t="s">
        <v>14</v>
      </c>
      <c r="C30" s="87" t="s">
        <v>15</v>
      </c>
      <c r="D30" s="87" t="s">
        <v>16</v>
      </c>
      <c r="E30" s="90" t="s">
        <v>17</v>
      </c>
      <c r="F30" s="87" t="s">
        <v>18</v>
      </c>
      <c r="G30" s="90" t="s">
        <v>19</v>
      </c>
    </row>
    <row r="31" spans="2:7" x14ac:dyDescent="0.25">
      <c r="B31" s="77" t="s">
        <v>63</v>
      </c>
      <c r="C31" s="61" t="s">
        <v>59</v>
      </c>
      <c r="D31" s="105">
        <v>2</v>
      </c>
      <c r="E31" s="105" t="s">
        <v>91</v>
      </c>
      <c r="F31" s="106">
        <v>28000</v>
      </c>
      <c r="G31" s="107">
        <f>F31*D31</f>
        <v>56000</v>
      </c>
    </row>
    <row r="32" spans="2:7" x14ac:dyDescent="0.25">
      <c r="B32" s="17" t="s">
        <v>23</v>
      </c>
      <c r="C32" s="18"/>
      <c r="D32" s="19"/>
      <c r="E32" s="19"/>
      <c r="F32" s="19"/>
      <c r="G32" s="108">
        <f>G31</f>
        <v>56000</v>
      </c>
    </row>
    <row r="33" spans="2:7" x14ac:dyDescent="0.25">
      <c r="B33" s="82"/>
      <c r="C33" s="82"/>
      <c r="D33" s="82"/>
      <c r="E33" s="82"/>
      <c r="F33" s="88"/>
      <c r="G33" s="88"/>
    </row>
    <row r="34" spans="2:7" x14ac:dyDescent="0.25">
      <c r="B34" s="85" t="s">
        <v>24</v>
      </c>
      <c r="C34" s="89"/>
      <c r="D34" s="89"/>
      <c r="E34" s="89"/>
      <c r="F34" s="86"/>
      <c r="G34" s="86"/>
    </row>
    <row r="35" spans="2:7" ht="27" x14ac:dyDescent="0.25">
      <c r="B35" s="90" t="s">
        <v>14</v>
      </c>
      <c r="C35" s="90" t="s">
        <v>15</v>
      </c>
      <c r="D35" s="90" t="s">
        <v>16</v>
      </c>
      <c r="E35" s="90" t="s">
        <v>17</v>
      </c>
      <c r="F35" s="87" t="s">
        <v>18</v>
      </c>
      <c r="G35" s="90" t="s">
        <v>19</v>
      </c>
    </row>
    <row r="36" spans="2:7" x14ac:dyDescent="0.25">
      <c r="B36" s="74" t="s">
        <v>26</v>
      </c>
      <c r="C36" s="62" t="s">
        <v>25</v>
      </c>
      <c r="D36" s="98">
        <v>6.25E-2</v>
      </c>
      <c r="E36" s="94" t="s">
        <v>91</v>
      </c>
      <c r="F36" s="75">
        <v>284447</v>
      </c>
      <c r="G36" s="76">
        <f>D36*F36</f>
        <v>17777.9375</v>
      </c>
    </row>
    <row r="37" spans="2:7" x14ac:dyDescent="0.25">
      <c r="B37" s="63" t="s">
        <v>69</v>
      </c>
      <c r="C37" s="62" t="s">
        <v>25</v>
      </c>
      <c r="D37" s="98">
        <v>0.125</v>
      </c>
      <c r="E37" s="94" t="s">
        <v>91</v>
      </c>
      <c r="F37" s="75">
        <v>232730</v>
      </c>
      <c r="G37" s="76">
        <f>D37*F37</f>
        <v>29091.25</v>
      </c>
    </row>
    <row r="38" spans="2:7" x14ac:dyDescent="0.25">
      <c r="B38" s="74" t="s">
        <v>70</v>
      </c>
      <c r="C38" s="62" t="s">
        <v>25</v>
      </c>
      <c r="D38" s="98">
        <v>0.5</v>
      </c>
      <c r="E38" s="94" t="s">
        <v>91</v>
      </c>
      <c r="F38" s="75">
        <v>232730</v>
      </c>
      <c r="G38" s="76">
        <f>D38*F38</f>
        <v>116365</v>
      </c>
    </row>
    <row r="39" spans="2:7" x14ac:dyDescent="0.25">
      <c r="B39" s="15" t="s">
        <v>27</v>
      </c>
      <c r="C39" s="16"/>
      <c r="D39" s="16"/>
      <c r="E39" s="95"/>
      <c r="F39" s="95"/>
      <c r="G39" s="96">
        <f>SUM(G36:G38)</f>
        <v>163234.1875</v>
      </c>
    </row>
    <row r="40" spans="2:7" x14ac:dyDescent="0.25">
      <c r="B40" s="82"/>
      <c r="C40" s="82"/>
      <c r="D40" s="82"/>
      <c r="E40" s="82"/>
      <c r="F40" s="88"/>
      <c r="G40" s="88"/>
    </row>
    <row r="41" spans="2:7" x14ac:dyDescent="0.25">
      <c r="B41" s="85" t="s">
        <v>28</v>
      </c>
      <c r="C41" s="89"/>
      <c r="D41" s="89"/>
      <c r="E41" s="89"/>
      <c r="F41" s="86"/>
      <c r="G41" s="86"/>
    </row>
    <row r="42" spans="2:7" ht="27" x14ac:dyDescent="0.25">
      <c r="B42" s="87" t="s">
        <v>29</v>
      </c>
      <c r="C42" s="87" t="s">
        <v>30</v>
      </c>
      <c r="D42" s="87" t="s">
        <v>31</v>
      </c>
      <c r="E42" s="87" t="s">
        <v>17</v>
      </c>
      <c r="F42" s="87" t="s">
        <v>18</v>
      </c>
      <c r="G42" s="87" t="s">
        <v>19</v>
      </c>
    </row>
    <row r="43" spans="2:7" s="68" customFormat="1" ht="14.25" customHeight="1" x14ac:dyDescent="0.25">
      <c r="B43" s="64" t="s">
        <v>71</v>
      </c>
      <c r="C43" s="65"/>
      <c r="D43" s="65"/>
      <c r="E43" s="65"/>
      <c r="F43" s="66"/>
      <c r="G43" s="67"/>
    </row>
    <row r="44" spans="2:7" s="68" customFormat="1" ht="14.25" customHeight="1" x14ac:dyDescent="0.25">
      <c r="B44" s="69" t="s">
        <v>72</v>
      </c>
      <c r="C44" s="70" t="s">
        <v>96</v>
      </c>
      <c r="D44" s="99">
        <v>6</v>
      </c>
      <c r="E44" s="100" t="s">
        <v>68</v>
      </c>
      <c r="F44" s="101">
        <v>150000</v>
      </c>
      <c r="G44" s="102">
        <f t="shared" ref="G44:G52" si="1">F44*D44</f>
        <v>900000</v>
      </c>
    </row>
    <row r="45" spans="2:7" s="68" customFormat="1" ht="14.25" customHeight="1" x14ac:dyDescent="0.25">
      <c r="B45" s="71" t="s">
        <v>32</v>
      </c>
      <c r="C45" s="70"/>
      <c r="D45" s="99"/>
      <c r="E45" s="100"/>
      <c r="F45" s="101"/>
      <c r="G45" s="102"/>
    </row>
    <row r="46" spans="2:7" s="68" customFormat="1" ht="30.75" customHeight="1" x14ac:dyDescent="0.25">
      <c r="B46" s="69" t="s">
        <v>73</v>
      </c>
      <c r="C46" s="70" t="s">
        <v>96</v>
      </c>
      <c r="D46" s="99">
        <v>184</v>
      </c>
      <c r="E46" s="103" t="s">
        <v>94</v>
      </c>
      <c r="F46" s="101">
        <v>1000</v>
      </c>
      <c r="G46" s="102">
        <f t="shared" si="1"/>
        <v>184000</v>
      </c>
    </row>
    <row r="47" spans="2:7" s="68" customFormat="1" ht="14.25" customHeight="1" x14ac:dyDescent="0.25">
      <c r="B47" s="69" t="s">
        <v>74</v>
      </c>
      <c r="C47" s="70" t="s">
        <v>96</v>
      </c>
      <c r="D47" s="99">
        <v>200</v>
      </c>
      <c r="E47" s="104" t="s">
        <v>68</v>
      </c>
      <c r="F47" s="101">
        <v>1110</v>
      </c>
      <c r="G47" s="102">
        <f t="shared" si="1"/>
        <v>222000</v>
      </c>
    </row>
    <row r="48" spans="2:7" s="68" customFormat="1" ht="14.25" customHeight="1" x14ac:dyDescent="0.25">
      <c r="B48" s="71" t="s">
        <v>75</v>
      </c>
      <c r="C48" s="70"/>
      <c r="D48" s="99"/>
      <c r="E48" s="104"/>
      <c r="F48" s="101"/>
      <c r="G48" s="102"/>
    </row>
    <row r="49" spans="2:8" s="68" customFormat="1" ht="14.25" customHeight="1" x14ac:dyDescent="0.25">
      <c r="B49" s="72" t="s">
        <v>76</v>
      </c>
      <c r="C49" s="70" t="s">
        <v>96</v>
      </c>
      <c r="D49" s="99">
        <v>1</v>
      </c>
      <c r="E49" s="104" t="s">
        <v>81</v>
      </c>
      <c r="F49" s="101">
        <v>16940</v>
      </c>
      <c r="G49" s="102">
        <f t="shared" si="1"/>
        <v>16940</v>
      </c>
    </row>
    <row r="50" spans="2:8" s="68" customFormat="1" ht="14.25" customHeight="1" x14ac:dyDescent="0.25">
      <c r="B50" s="73" t="s">
        <v>77</v>
      </c>
      <c r="C50" s="70"/>
      <c r="D50" s="99"/>
      <c r="E50" s="104"/>
      <c r="F50" s="101"/>
      <c r="G50" s="102"/>
    </row>
    <row r="51" spans="2:8" s="68" customFormat="1" ht="14.25" customHeight="1" x14ac:dyDescent="0.25">
      <c r="B51" s="69" t="s">
        <v>78</v>
      </c>
      <c r="C51" s="70" t="s">
        <v>82</v>
      </c>
      <c r="D51" s="99">
        <v>0.8</v>
      </c>
      <c r="E51" s="104" t="s">
        <v>81</v>
      </c>
      <c r="F51" s="101">
        <v>99000.000000000015</v>
      </c>
      <c r="G51" s="102">
        <f t="shared" si="1"/>
        <v>79200.000000000015</v>
      </c>
    </row>
    <row r="52" spans="2:8" s="68" customFormat="1" ht="14.25" customHeight="1" x14ac:dyDescent="0.25">
      <c r="B52" s="69" t="s">
        <v>79</v>
      </c>
      <c r="C52" s="70" t="s">
        <v>82</v>
      </c>
      <c r="D52" s="99">
        <v>1</v>
      </c>
      <c r="E52" s="104" t="s">
        <v>81</v>
      </c>
      <c r="F52" s="101">
        <v>123200.00000000001</v>
      </c>
      <c r="G52" s="102">
        <f t="shared" si="1"/>
        <v>123200.00000000001</v>
      </c>
    </row>
    <row r="53" spans="2:8" x14ac:dyDescent="0.25">
      <c r="B53" s="17" t="s">
        <v>33</v>
      </c>
      <c r="C53" s="18"/>
      <c r="D53" s="97"/>
      <c r="E53" s="97"/>
      <c r="F53" s="97"/>
      <c r="G53" s="96">
        <f>SUM(G43:G52)</f>
        <v>1525340</v>
      </c>
      <c r="H53" s="68"/>
    </row>
    <row r="54" spans="2:8" x14ac:dyDescent="0.25">
      <c r="B54" s="82"/>
      <c r="C54" s="82"/>
      <c r="D54" s="82"/>
      <c r="E54" s="91"/>
      <c r="F54" s="88"/>
      <c r="G54" s="88"/>
      <c r="H54" s="68"/>
    </row>
    <row r="55" spans="2:8" x14ac:dyDescent="0.25">
      <c r="B55" s="85" t="s">
        <v>34</v>
      </c>
      <c r="C55" s="89"/>
      <c r="D55" s="89"/>
      <c r="E55" s="89"/>
      <c r="F55" s="86"/>
      <c r="G55" s="86"/>
      <c r="H55" s="68"/>
    </row>
    <row r="56" spans="2:8" ht="27" x14ac:dyDescent="0.25">
      <c r="B56" s="90" t="s">
        <v>35</v>
      </c>
      <c r="C56" s="87" t="s">
        <v>30</v>
      </c>
      <c r="D56" s="87" t="s">
        <v>31</v>
      </c>
      <c r="E56" s="90" t="s">
        <v>17</v>
      </c>
      <c r="F56" s="87" t="s">
        <v>18</v>
      </c>
      <c r="G56" s="90" t="s">
        <v>19</v>
      </c>
    </row>
    <row r="57" spans="2:8" x14ac:dyDescent="0.25">
      <c r="B57" s="45"/>
      <c r="C57" s="24"/>
      <c r="D57" s="25"/>
      <c r="E57" s="26"/>
      <c r="F57" s="27"/>
      <c r="G57" s="25"/>
    </row>
    <row r="58" spans="2:8" x14ac:dyDescent="0.25">
      <c r="B58" s="17" t="s">
        <v>36</v>
      </c>
      <c r="C58" s="18"/>
      <c r="D58" s="18"/>
      <c r="E58" s="18"/>
      <c r="F58" s="19"/>
      <c r="G58" s="20"/>
    </row>
    <row r="59" spans="2:8" x14ac:dyDescent="0.25">
      <c r="B59" s="82"/>
      <c r="C59" s="82"/>
      <c r="D59" s="82"/>
      <c r="E59" s="82"/>
      <c r="F59" s="88"/>
      <c r="G59" s="88"/>
    </row>
    <row r="60" spans="2:8" x14ac:dyDescent="0.25">
      <c r="B60" s="110" t="s">
        <v>37</v>
      </c>
      <c r="C60" s="111"/>
      <c r="D60" s="111"/>
      <c r="E60" s="111"/>
      <c r="F60" s="111"/>
      <c r="G60" s="112">
        <f>G27+G31+G39+G53+G58</f>
        <v>3549574.1875</v>
      </c>
    </row>
    <row r="61" spans="2:8" x14ac:dyDescent="0.25">
      <c r="B61" s="113" t="s">
        <v>38</v>
      </c>
      <c r="C61" s="114"/>
      <c r="D61" s="114"/>
      <c r="E61" s="114"/>
      <c r="F61" s="114"/>
      <c r="G61" s="115">
        <f>G60*0.05</f>
        <v>177478.70937500001</v>
      </c>
    </row>
    <row r="62" spans="2:8" x14ac:dyDescent="0.25">
      <c r="B62" s="116" t="s">
        <v>39</v>
      </c>
      <c r="C62" s="117"/>
      <c r="D62" s="117"/>
      <c r="E62" s="117"/>
      <c r="F62" s="117"/>
      <c r="G62" s="118">
        <f>G61+G60</f>
        <v>3727052.8968750001</v>
      </c>
    </row>
    <row r="63" spans="2:8" x14ac:dyDescent="0.25">
      <c r="B63" s="113" t="s">
        <v>40</v>
      </c>
      <c r="C63" s="114"/>
      <c r="D63" s="114"/>
      <c r="E63" s="114"/>
      <c r="F63" s="114"/>
      <c r="G63" s="115">
        <f>G12</f>
        <v>11200000</v>
      </c>
    </row>
    <row r="64" spans="2:8" x14ac:dyDescent="0.25">
      <c r="B64" s="119" t="s">
        <v>41</v>
      </c>
      <c r="C64" s="120"/>
      <c r="D64" s="120"/>
      <c r="E64" s="120"/>
      <c r="F64" s="120"/>
      <c r="G64" s="121">
        <f>G63-G62</f>
        <v>7472947.1031250004</v>
      </c>
    </row>
    <row r="65" spans="2:7" x14ac:dyDescent="0.25">
      <c r="B65" s="6" t="s">
        <v>42</v>
      </c>
      <c r="C65" s="7"/>
      <c r="D65" s="7"/>
      <c r="E65" s="7"/>
      <c r="F65" s="7"/>
      <c r="G65" s="3"/>
    </row>
    <row r="66" spans="2:7" x14ac:dyDescent="0.25">
      <c r="B66" s="8"/>
      <c r="C66" s="7"/>
      <c r="D66" s="7"/>
      <c r="E66" s="7"/>
      <c r="F66" s="7"/>
      <c r="G66" s="3"/>
    </row>
    <row r="67" spans="2:7" x14ac:dyDescent="0.25">
      <c r="B67" s="21" t="s">
        <v>43</v>
      </c>
      <c r="C67" s="5"/>
      <c r="D67" s="5"/>
      <c r="E67" s="5"/>
      <c r="F67" s="5"/>
      <c r="G67" s="3"/>
    </row>
    <row r="68" spans="2:7" x14ac:dyDescent="0.25">
      <c r="B68" s="28" t="s">
        <v>44</v>
      </c>
      <c r="C68" s="29"/>
      <c r="D68" s="29"/>
      <c r="E68" s="29"/>
      <c r="F68" s="29"/>
      <c r="G68" s="30"/>
    </row>
    <row r="69" spans="2:7" x14ac:dyDescent="0.25">
      <c r="B69" s="31" t="s">
        <v>45</v>
      </c>
      <c r="C69" s="5"/>
      <c r="D69" s="5"/>
      <c r="E69" s="5"/>
      <c r="F69" s="5"/>
      <c r="G69" s="32"/>
    </row>
    <row r="70" spans="2:7" x14ac:dyDescent="0.25">
      <c r="B70" s="31" t="s">
        <v>46</v>
      </c>
      <c r="C70" s="5"/>
      <c r="D70" s="5"/>
      <c r="E70" s="5"/>
      <c r="F70" s="5"/>
      <c r="G70" s="32"/>
    </row>
    <row r="71" spans="2:7" x14ac:dyDescent="0.25">
      <c r="B71" s="31" t="s">
        <v>47</v>
      </c>
      <c r="C71" s="5"/>
      <c r="D71" s="5"/>
      <c r="E71" s="5"/>
      <c r="F71" s="5"/>
      <c r="G71" s="32"/>
    </row>
    <row r="72" spans="2:7" x14ac:dyDescent="0.25">
      <c r="B72" s="31" t="s">
        <v>48</v>
      </c>
      <c r="C72" s="5"/>
      <c r="D72" s="5"/>
      <c r="E72" s="5"/>
      <c r="F72" s="5"/>
      <c r="G72" s="32"/>
    </row>
    <row r="73" spans="2:7" x14ac:dyDescent="0.25">
      <c r="B73" s="33" t="s">
        <v>49</v>
      </c>
      <c r="C73" s="34"/>
      <c r="D73" s="34"/>
      <c r="E73" s="34"/>
      <c r="F73" s="34"/>
      <c r="G73" s="35"/>
    </row>
    <row r="74" spans="2:7" x14ac:dyDescent="0.25">
      <c r="B74" s="10"/>
      <c r="C74" s="5"/>
      <c r="D74" s="5"/>
      <c r="E74" s="5"/>
      <c r="F74" s="5"/>
      <c r="G74" s="3"/>
    </row>
    <row r="75" spans="2:7" x14ac:dyDescent="0.25">
      <c r="B75" s="125" t="s">
        <v>50</v>
      </c>
      <c r="C75" s="126"/>
      <c r="D75" s="22"/>
      <c r="E75" s="1"/>
      <c r="F75" s="1"/>
      <c r="G75" s="3"/>
    </row>
    <row r="76" spans="2:7" ht="12.75" customHeight="1" x14ac:dyDescent="0.25">
      <c r="B76" s="36" t="s">
        <v>35</v>
      </c>
      <c r="C76" s="36" t="s">
        <v>97</v>
      </c>
      <c r="D76" s="37" t="s">
        <v>51</v>
      </c>
      <c r="E76" s="1"/>
      <c r="F76" s="1"/>
      <c r="G76" s="3"/>
    </row>
    <row r="77" spans="2:7" ht="12.75" customHeight="1" x14ac:dyDescent="0.25">
      <c r="B77" s="38" t="s">
        <v>52</v>
      </c>
      <c r="C77" s="39">
        <f>G27</f>
        <v>1805000</v>
      </c>
      <c r="D77" s="40">
        <f>(C77/C83)</f>
        <v>0.48243918848182449</v>
      </c>
      <c r="E77" s="1"/>
      <c r="F77" s="1"/>
      <c r="G77" s="3"/>
    </row>
    <row r="78" spans="2:7" ht="12.75" customHeight="1" x14ac:dyDescent="0.25">
      <c r="B78" s="38" t="s">
        <v>53</v>
      </c>
      <c r="C78" s="44">
        <f>G31</f>
        <v>56000</v>
      </c>
      <c r="D78" s="40">
        <f>(C78/C83)</f>
        <v>1.4967642412732506E-2</v>
      </c>
      <c r="E78" s="1"/>
      <c r="F78" s="1"/>
      <c r="G78" s="3"/>
    </row>
    <row r="79" spans="2:7" ht="12.75" customHeight="1" x14ac:dyDescent="0.25">
      <c r="B79" s="38" t="s">
        <v>54</v>
      </c>
      <c r="C79" s="39">
        <f>G39</f>
        <v>163234.1875</v>
      </c>
      <c r="D79" s="40">
        <f>(C79/C83)</f>
        <v>4.3629124072016613E-2</v>
      </c>
      <c r="E79" s="1"/>
      <c r="F79" s="1"/>
      <c r="G79" s="3"/>
    </row>
    <row r="80" spans="2:7" ht="12.75" customHeight="1" x14ac:dyDescent="0.25">
      <c r="B80" s="38" t="s">
        <v>29</v>
      </c>
      <c r="C80" s="39">
        <f>G53</f>
        <v>1525340</v>
      </c>
      <c r="D80" s="40">
        <f>(C80/C83)</f>
        <v>0.40769185138995356</v>
      </c>
      <c r="E80" s="1"/>
      <c r="F80" s="1"/>
      <c r="G80" s="3"/>
    </row>
    <row r="81" spans="2:7" ht="12.75" customHeight="1" x14ac:dyDescent="0.25">
      <c r="B81" s="38" t="s">
        <v>55</v>
      </c>
      <c r="C81" s="41">
        <v>0</v>
      </c>
      <c r="D81" s="40">
        <f>(C81/C83)</f>
        <v>0</v>
      </c>
      <c r="E81" s="2"/>
      <c r="F81" s="2"/>
      <c r="G81" s="3"/>
    </row>
    <row r="82" spans="2:7" ht="12.75" customHeight="1" x14ac:dyDescent="0.25">
      <c r="B82" s="38" t="s">
        <v>56</v>
      </c>
      <c r="C82" s="41">
        <v>191830</v>
      </c>
      <c r="D82" s="40">
        <f>(C82/C83)</f>
        <v>5.1272193643472797E-2</v>
      </c>
      <c r="E82" s="2"/>
      <c r="F82" s="2"/>
      <c r="G82" s="3"/>
    </row>
    <row r="83" spans="2:7" ht="12.75" customHeight="1" x14ac:dyDescent="0.25">
      <c r="B83" s="36" t="s">
        <v>57</v>
      </c>
      <c r="C83" s="42">
        <f>SUM(C77:C82)</f>
        <v>3741404.1875</v>
      </c>
      <c r="D83" s="43">
        <f>SUM(D77:D82)</f>
        <v>1</v>
      </c>
      <c r="E83" s="2"/>
      <c r="F83" s="2"/>
      <c r="G83" s="3"/>
    </row>
    <row r="84" spans="2:7" x14ac:dyDescent="0.25">
      <c r="B84" s="8"/>
      <c r="C84" s="7"/>
      <c r="D84" s="7"/>
      <c r="E84" s="7"/>
      <c r="F84" s="7"/>
      <c r="G84" s="3"/>
    </row>
    <row r="85" spans="2:7" x14ac:dyDescent="0.25">
      <c r="B85" s="9"/>
      <c r="C85" s="7"/>
      <c r="D85" s="7"/>
      <c r="E85" s="7"/>
      <c r="F85" s="7"/>
      <c r="G85" s="3"/>
    </row>
    <row r="86" spans="2:7" x14ac:dyDescent="0.25">
      <c r="B86" s="122" t="s">
        <v>98</v>
      </c>
      <c r="C86" s="122"/>
      <c r="D86" s="122"/>
      <c r="E86" s="122"/>
      <c r="F86" s="2"/>
      <c r="G86" s="3"/>
    </row>
    <row r="87" spans="2:7" ht="23.25" customHeight="1" x14ac:dyDescent="0.25">
      <c r="B87" s="109" t="s">
        <v>101</v>
      </c>
      <c r="C87" s="78">
        <v>14000</v>
      </c>
      <c r="D87" s="78">
        <v>15000</v>
      </c>
      <c r="E87" s="78">
        <v>16000</v>
      </c>
      <c r="F87" s="12"/>
      <c r="G87" s="4"/>
    </row>
    <row r="88" spans="2:7" ht="25.5" customHeight="1" x14ac:dyDescent="0.25">
      <c r="B88" s="109" t="s">
        <v>99</v>
      </c>
      <c r="C88" s="42">
        <f>(G62/C87)</f>
        <v>266.21806406249999</v>
      </c>
      <c r="D88" s="42">
        <f>(G62/D87)</f>
        <v>248.47019312500001</v>
      </c>
      <c r="E88" s="42">
        <f>(G62/E87)</f>
        <v>232.9408060546875</v>
      </c>
      <c r="F88" s="12"/>
      <c r="G88" s="4"/>
    </row>
    <row r="89" spans="2:7" x14ac:dyDescent="0.25">
      <c r="B89" s="11" t="s">
        <v>58</v>
      </c>
      <c r="C89" s="5"/>
      <c r="D89" s="5"/>
      <c r="E89" s="5"/>
      <c r="F89" s="5"/>
      <c r="G89" s="5"/>
    </row>
  </sheetData>
  <mergeCells count="9">
    <mergeCell ref="B86:E86"/>
    <mergeCell ref="B17:G17"/>
    <mergeCell ref="B75:C75"/>
    <mergeCell ref="E9:F9"/>
    <mergeCell ref="E10:F10"/>
    <mergeCell ref="E11:F11"/>
    <mergeCell ref="E13:F13"/>
    <mergeCell ref="E14:F14"/>
    <mergeCell ref="E15:F15"/>
  </mergeCells>
  <pageMargins left="0.7" right="0.7" top="0.75" bottom="0.75" header="0.3" footer="0.3"/>
  <pageSetup paperSize="9" scale="89" orientation="portrait" r:id="rId1"/>
  <rowBreaks count="1" manualBreakCount="1">
    <brk id="53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Acelga otoño-invierno</vt:lpstr>
      <vt:lpstr>'Acelga otoño-invierno'!Área_de_impresión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BENI LAGOS ANA MARIA</cp:lastModifiedBy>
  <cp:lastPrinted>2022-06-03T16:47:42Z</cp:lastPrinted>
  <dcterms:created xsi:type="dcterms:W3CDTF">2020-11-27T12:49:26Z</dcterms:created>
  <dcterms:modified xsi:type="dcterms:W3CDTF">2022-07-04T19:41:26Z</dcterms:modified>
</cp:coreProperties>
</file>