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jccam\AppData\Local\Temp\Rar$DIa10668.22468\"/>
    </mc:Choice>
  </mc:AlternateContent>
  <xr:revisionPtr revIDLastSave="0" documentId="13_ncr:1_{04C9355B-70CC-447C-9D48-AAAC315034D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j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7" i="1" l="1"/>
  <c r="G57" i="1" l="1"/>
  <c r="G46" i="1"/>
  <c r="G50" i="1"/>
  <c r="F51" i="1"/>
  <c r="F50" i="1"/>
  <c r="F49" i="1"/>
  <c r="F48" i="1"/>
  <c r="G48" i="1" s="1"/>
  <c r="G40" i="1"/>
  <c r="G38" i="1"/>
  <c r="G37" i="1"/>
  <c r="G58" i="1" l="1"/>
  <c r="C81" i="1" s="1"/>
  <c r="G63" i="1"/>
  <c r="G49" i="1"/>
  <c r="G52" i="1" s="1"/>
  <c r="C80" i="1" s="1"/>
  <c r="G51" i="1"/>
  <c r="G34" i="1"/>
  <c r="G35" i="1"/>
  <c r="G36" i="1"/>
  <c r="G33" i="1"/>
  <c r="G22" i="1"/>
  <c r="G21" i="1"/>
  <c r="G23" i="1" s="1"/>
  <c r="C77" i="1" s="1"/>
  <c r="G41" i="1" l="1"/>
  <c r="C79" i="1" s="1"/>
  <c r="G29" i="1"/>
  <c r="C78" i="1" s="1"/>
  <c r="G12" i="1"/>
  <c r="G60" i="1" l="1"/>
  <c r="G61" i="1" s="1"/>
  <c r="C82" i="1" s="1"/>
  <c r="C83" i="1" s="1"/>
  <c r="D78" i="1" l="1"/>
  <c r="E88" i="1"/>
  <c r="D88" i="1"/>
  <c r="C88" i="1"/>
  <c r="G62" i="1"/>
  <c r="G64" i="1" s="1"/>
  <c r="D79" i="1"/>
  <c r="D81" i="1"/>
  <c r="D80" i="1"/>
  <c r="D77" i="1"/>
  <c r="D82" i="1"/>
  <c r="D83" i="1" l="1"/>
</calcChain>
</file>

<file path=xl/sharedStrings.xml><?xml version="1.0" encoding="utf-8"?>
<sst xmlns="http://schemas.openxmlformats.org/spreadsheetml/2006/main" count="143" uniqueCount="100">
  <si>
    <t>RUBRO O CULTIVO</t>
  </si>
  <si>
    <t>VARIEDAD</t>
  </si>
  <si>
    <t>FECHA ESTIMADA  PRECIO VENTA</t>
  </si>
  <si>
    <t>NIVEL TECNOLÓGICO</t>
  </si>
  <si>
    <t>Medio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</si>
  <si>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</si>
  <si>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</si>
  <si>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</si>
  <si>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</si>
  <si>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</si>
  <si>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</si>
  <si>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</si>
  <si>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</si>
  <si>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</si>
  <si>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</si>
  <si>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</si>
  <si>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</si>
  <si>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</si>
  <si>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</si>
  <si>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</si>
  <si>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</si>
  <si>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</si>
  <si>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JORNADAS ANIMAL</t>
  </si>
  <si>
    <t>Subtotal Jornadas Animal</t>
  </si>
  <si>
    <t>MAQUINARIA</t>
  </si>
  <si>
    <t>JM</t>
  </si>
  <si>
    <t>Mayo</t>
  </si>
  <si>
    <t>INSUMOS</t>
  </si>
  <si>
    <t>Insumos</t>
  </si>
  <si>
    <t>Unidad (Kg/l/u)</t>
  </si>
  <si>
    <t>Cantidad (Kg/l/u)</t>
  </si>
  <si>
    <t>SEMILLA</t>
  </si>
  <si>
    <t>Semilla</t>
  </si>
  <si>
    <t>FERTILIZANTES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</si>
  <si>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</si>
  <si>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</si>
  <si>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</si>
  <si>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</si>
  <si>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</si>
  <si>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</si>
  <si>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</si>
  <si>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</si>
  <si>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</si>
  <si>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</si>
  <si>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</si>
  <si>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</si>
  <si>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</si>
  <si>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</si>
  <si>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</si>
  <si>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</si>
  <si>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</si>
  <si>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</si>
  <si>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</si>
  <si>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</si>
  <si>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</si>
  <si>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</si>
  <si>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</si>
  <si>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</si>
  <si>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</si>
  <si>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</si>
  <si>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</si>
  <si>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Ajo</t>
  </si>
  <si>
    <t>Chile Chico</t>
  </si>
  <si>
    <t>Aysen</t>
  </si>
  <si>
    <t>Ninguna</t>
  </si>
  <si>
    <t>Enero</t>
  </si>
  <si>
    <t>Varios</t>
  </si>
  <si>
    <t>N/A</t>
  </si>
  <si>
    <t>Arado</t>
  </si>
  <si>
    <t>Febrero</t>
  </si>
  <si>
    <t>Rastraje</t>
  </si>
  <si>
    <t>Rotovator</t>
  </si>
  <si>
    <t>Hilerado</t>
  </si>
  <si>
    <t>Siembra</t>
  </si>
  <si>
    <t>Cosecha</t>
  </si>
  <si>
    <t>Descabezado</t>
  </si>
  <si>
    <t>Enmallado</t>
  </si>
  <si>
    <t>Subtotal mano de obra</t>
  </si>
  <si>
    <t>KG</t>
  </si>
  <si>
    <t>Salitre Potasico</t>
  </si>
  <si>
    <t>SC</t>
  </si>
  <si>
    <t>Septiembre</t>
  </si>
  <si>
    <t>Superfosfato triple</t>
  </si>
  <si>
    <t>Sulpomag</t>
  </si>
  <si>
    <t>Magnesio</t>
  </si>
  <si>
    <t>Riego</t>
  </si>
  <si>
    <t>JR</t>
  </si>
  <si>
    <t>Junio- Enero</t>
  </si>
  <si>
    <t>Traslados Internos</t>
  </si>
  <si>
    <t>Todas</t>
  </si>
  <si>
    <t>Subtotal Maquinaria</t>
  </si>
  <si>
    <t>Febrero 2022</t>
  </si>
  <si>
    <t>Puerto Ibáñez</t>
  </si>
  <si>
    <t>Río Ibáñez</t>
  </si>
  <si>
    <t>RENDIMIENTO (kg/Há.)</t>
  </si>
  <si>
    <t>PRECIO ESPERADO ($/kg)</t>
  </si>
  <si>
    <t>Rendimiento (kg/hà)</t>
  </si>
  <si>
    <t>Costo unitario ($/kg) (*)</t>
  </si>
  <si>
    <t>ESCENARIOS COSTO UNITARIO  ($/kg)</t>
  </si>
  <si>
    <t>HM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</si>
</sst>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* #,##0.00&quot; &quot;;&quot;-&quot;* #,##0.00&quot; &quot;;&quot; &quot;* &quot;-&quot;??&quot; &quot;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</numFmts>
  <fonts count="27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sz val="9"/>
      <color indexed="9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  <font>
      <b/>
      <sz val="11"/>
      <color rgb="FF3F3F3F"/>
      <name val="Helvetica Neue"/>
      <family val="2"/>
      <scheme val="minor"/>
    </font>
    <font>
      <sz val="11"/>
      <color theme="0"/>
      <name val="Helvetica Neue"/>
      <family val="2"/>
      <scheme val="minor"/>
    </font>
    <font>
      <b/>
      <sz val="8"/>
      <color rgb="FF3F3F3F"/>
      <name val="Arial Narrow"/>
      <family val="2"/>
    </font>
    <font>
      <sz val="8"/>
      <color rgb="FF3F3F3F"/>
      <name val="Arial Narrow"/>
      <family val="2"/>
    </font>
    <font>
      <sz val="11"/>
      <color theme="0"/>
      <name val="Calibri"/>
      <family val="2"/>
    </font>
    <font>
      <sz val="9"/>
      <color theme="0"/>
      <name val="Calibri"/>
      <family val="2"/>
    </font>
    <font>
      <sz val="10"/>
      <color theme="0"/>
      <name val="Calibri"/>
      <family val="2"/>
    </font>
    <font>
      <sz val="8"/>
      <color theme="0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2F2F2"/>
      </patternFill>
    </fill>
    <fill>
      <patternFill patternType="solid">
        <fgColor theme="8"/>
      </patternFill>
    </fill>
  </fills>
  <borders count="5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</borders>
  <cellStyleXfs count="3">
    <xf numFmtId="0" fontId="0" fillId="0" borderId="0" applyNumberFormat="0" applyFill="0" applyBorder="0" applyProtection="0"/>
    <xf numFmtId="0" fontId="19" fillId="10" borderId="50" applyNumberFormat="0" applyAlignment="0" applyProtection="0"/>
    <xf numFmtId="0" fontId="20" fillId="11" borderId="0" applyNumberFormat="0" applyBorder="0" applyAlignment="0" applyProtection="0"/>
  </cellStyleXfs>
  <cellXfs count="153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49" fontId="1" fillId="3" borderId="5" xfId="0" applyNumberFormat="1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horizontal="right"/>
    </xf>
    <xf numFmtId="0" fontId="2" fillId="2" borderId="7" xfId="0" applyFont="1" applyFill="1" applyBorder="1" applyAlignment="1"/>
    <xf numFmtId="3" fontId="2" fillId="2" borderId="6" xfId="0" applyNumberFormat="1" applyFont="1" applyFill="1" applyBorder="1" applyAlignment="1"/>
    <xf numFmtId="49" fontId="4" fillId="2" borderId="5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/>
    <xf numFmtId="49" fontId="4" fillId="2" borderId="6" xfId="0" applyNumberFormat="1" applyFont="1" applyFill="1" applyBorder="1" applyAlignment="1">
      <alignment wrapText="1"/>
    </xf>
    <xf numFmtId="49" fontId="4" fillId="2" borderId="6" xfId="0" applyNumberFormat="1" applyFont="1" applyFill="1" applyBorder="1" applyAlignment="1">
      <alignment horizontal="right"/>
    </xf>
    <xf numFmtId="164" fontId="4" fillId="2" borderId="6" xfId="0" applyNumberFormat="1" applyFont="1" applyFill="1" applyBorder="1" applyAlignment="1"/>
    <xf numFmtId="49" fontId="4" fillId="2" borderId="6" xfId="0" applyNumberFormat="1" applyFont="1" applyFill="1" applyBorder="1" applyAlignment="1">
      <alignment horizontal="right" wrapText="1"/>
    </xf>
    <xf numFmtId="49" fontId="4" fillId="2" borderId="6" xfId="0" applyNumberFormat="1" applyFont="1" applyFill="1" applyBorder="1" applyAlignment="1"/>
    <xf numFmtId="0" fontId="4" fillId="2" borderId="6" xfId="0" applyFont="1" applyFill="1" applyBorder="1" applyAlignment="1"/>
    <xf numFmtId="3" fontId="4" fillId="2" borderId="6" xfId="0" applyNumberFormat="1" applyFont="1" applyFill="1" applyBorder="1" applyAlignment="1">
      <alignment horizontal="right" wrapText="1"/>
    </xf>
    <xf numFmtId="14" fontId="4" fillId="2" borderId="6" xfId="0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wrapText="1"/>
    </xf>
    <xf numFmtId="14" fontId="2" fillId="2" borderId="9" xfId="0" applyNumberFormat="1" applyFont="1" applyFill="1" applyBorder="1" applyAlignment="1"/>
    <xf numFmtId="0" fontId="2" fillId="2" borderId="3" xfId="0" applyFont="1" applyFill="1" applyBorder="1" applyAlignment="1"/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justify" wrapText="1"/>
    </xf>
    <xf numFmtId="0" fontId="0" fillId="2" borderId="10" xfId="0" applyFont="1" applyFill="1" applyBorder="1" applyAlignment="1"/>
    <xf numFmtId="0" fontId="2" fillId="2" borderId="11" xfId="0" applyFont="1" applyFill="1" applyBorder="1" applyAlignment="1"/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 applyAlignment="1"/>
    <xf numFmtId="49" fontId="1" fillId="5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1" fillId="3" borderId="6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wrapText="1"/>
    </xf>
    <xf numFmtId="0" fontId="4" fillId="2" borderId="6" xfId="0" applyNumberFormat="1" applyFont="1" applyFill="1" applyBorder="1" applyAlignment="1">
      <alignment wrapText="1"/>
    </xf>
    <xf numFmtId="49" fontId="7" fillId="3" borderId="6" xfId="0" applyNumberFormat="1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3" fontId="7" fillId="3" borderId="6" xfId="0" applyNumberFormat="1" applyFont="1" applyFill="1" applyBorder="1" applyAlignment="1">
      <alignment vertical="center"/>
    </xf>
    <xf numFmtId="3" fontId="2" fillId="2" borderId="12" xfId="0" applyNumberFormat="1" applyFont="1" applyFill="1" applyBorder="1" applyAlignment="1"/>
    <xf numFmtId="49" fontId="1" fillId="5" borderId="15" xfId="0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49" fontId="1" fillId="3" borderId="15" xfId="0" applyNumberFormat="1" applyFont="1" applyFill="1" applyBorder="1" applyAlignment="1">
      <alignment horizontal="center" vertical="center"/>
    </xf>
    <xf numFmtId="49" fontId="1" fillId="3" borderId="15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2" fillId="2" borderId="17" xfId="0" applyFont="1" applyFill="1" applyBorder="1" applyAlignment="1"/>
    <xf numFmtId="0" fontId="2" fillId="2" borderId="18" xfId="0" applyFont="1" applyFill="1" applyBorder="1" applyAlignment="1"/>
    <xf numFmtId="3" fontId="2" fillId="2" borderId="18" xfId="0" applyNumberFormat="1" applyFont="1" applyFill="1" applyBorder="1" applyAlignment="1"/>
    <xf numFmtId="49" fontId="1" fillId="3" borderId="13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49" fontId="4" fillId="2" borderId="6" xfId="0" applyNumberFormat="1" applyFont="1" applyFill="1" applyBorder="1" applyAlignment="1">
      <alignment horizontal="center"/>
    </xf>
    <xf numFmtId="0" fontId="4" fillId="2" borderId="6" xfId="0" applyNumberFormat="1" applyFont="1" applyFill="1" applyBorder="1" applyAlignment="1"/>
    <xf numFmtId="3" fontId="4" fillId="2" borderId="6" xfId="0" applyNumberFormat="1" applyFont="1" applyFill="1" applyBorder="1" applyAlignment="1"/>
    <xf numFmtId="49" fontId="8" fillId="2" borderId="6" xfId="0" applyNumberFormat="1" applyFont="1" applyFill="1" applyBorder="1" applyAlignment="1"/>
    <xf numFmtId="0" fontId="4" fillId="2" borderId="6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49" fontId="9" fillId="3" borderId="19" xfId="0" applyNumberFormat="1" applyFont="1" applyFill="1" applyBorder="1" applyAlignment="1">
      <alignment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vertical="center"/>
    </xf>
    <xf numFmtId="3" fontId="9" fillId="3" borderId="19" xfId="0" applyNumberFormat="1" applyFont="1" applyFill="1" applyBorder="1" applyAlignment="1">
      <alignment vertical="center"/>
    </xf>
    <xf numFmtId="0" fontId="1" fillId="5" borderId="15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5" fillId="7" borderId="20" xfId="0" applyFont="1" applyFill="1" applyBorder="1" applyAlignment="1"/>
    <xf numFmtId="49" fontId="13" fillId="8" borderId="21" xfId="0" applyNumberFormat="1" applyFont="1" applyFill="1" applyBorder="1" applyAlignment="1">
      <alignment vertical="center"/>
    </xf>
    <xf numFmtId="3" fontId="13" fillId="2" borderId="6" xfId="0" applyNumberFormat="1" applyFont="1" applyFill="1" applyBorder="1" applyAlignment="1">
      <alignment vertical="center"/>
    </xf>
    <xf numFmtId="166" fontId="13" fillId="2" borderId="6" xfId="0" applyNumberFormat="1" applyFont="1" applyFill="1" applyBorder="1" applyAlignment="1">
      <alignment vertical="center"/>
    </xf>
    <xf numFmtId="0" fontId="10" fillId="7" borderId="20" xfId="0" applyFont="1" applyFill="1" applyBorder="1" applyAlignment="1">
      <alignment vertical="center"/>
    </xf>
    <xf numFmtId="165" fontId="1" fillId="2" borderId="20" xfId="0" applyNumberFormat="1" applyFont="1" applyFill="1" applyBorder="1" applyAlignment="1">
      <alignment vertical="center"/>
    </xf>
    <xf numFmtId="165" fontId="17" fillId="2" borderId="20" xfId="0" applyNumberFormat="1" applyFont="1" applyFill="1" applyBorder="1" applyAlignment="1">
      <alignment vertical="center"/>
    </xf>
    <xf numFmtId="0" fontId="15" fillId="2" borderId="20" xfId="0" applyFont="1" applyFill="1" applyBorder="1" applyAlignment="1"/>
    <xf numFmtId="0" fontId="0" fillId="2" borderId="22" xfId="0" applyFont="1" applyFill="1" applyBorder="1" applyAlignment="1"/>
    <xf numFmtId="49" fontId="0" fillId="2" borderId="20" xfId="0" applyNumberFormat="1" applyFont="1" applyFill="1" applyBorder="1" applyAlignment="1">
      <alignment vertical="center"/>
    </xf>
    <xf numFmtId="0" fontId="10" fillId="2" borderId="20" xfId="0" applyFont="1" applyFill="1" applyBorder="1" applyAlignment="1">
      <alignment vertical="center"/>
    </xf>
    <xf numFmtId="0" fontId="2" fillId="2" borderId="23" xfId="0" applyFont="1" applyFill="1" applyBorder="1" applyAlignment="1"/>
    <xf numFmtId="3" fontId="2" fillId="2" borderId="23" xfId="0" applyNumberFormat="1" applyFont="1" applyFill="1" applyBorder="1" applyAlignment="1"/>
    <xf numFmtId="49" fontId="1" fillId="5" borderId="24" xfId="0" applyNumberFormat="1" applyFont="1" applyFill="1" applyBorder="1" applyAlignment="1">
      <alignment vertical="center"/>
    </xf>
    <xf numFmtId="0" fontId="1" fillId="5" borderId="25" xfId="0" applyFont="1" applyFill="1" applyBorder="1" applyAlignment="1">
      <alignment vertical="center"/>
    </xf>
    <xf numFmtId="165" fontId="1" fillId="5" borderId="26" xfId="0" applyNumberFormat="1" applyFont="1" applyFill="1" applyBorder="1" applyAlignment="1">
      <alignment vertical="center"/>
    </xf>
    <xf numFmtId="49" fontId="1" fillId="3" borderId="27" xfId="0" applyNumberFormat="1" applyFont="1" applyFill="1" applyBorder="1" applyAlignment="1">
      <alignment vertical="center"/>
    </xf>
    <xf numFmtId="165" fontId="1" fillId="3" borderId="28" xfId="0" applyNumberFormat="1" applyFont="1" applyFill="1" applyBorder="1" applyAlignment="1">
      <alignment vertical="center"/>
    </xf>
    <xf numFmtId="49" fontId="1" fillId="5" borderId="27" xfId="0" applyNumberFormat="1" applyFont="1" applyFill="1" applyBorder="1" applyAlignment="1">
      <alignment vertical="center"/>
    </xf>
    <xf numFmtId="165" fontId="1" fillId="5" borderId="28" xfId="0" applyNumberFormat="1" applyFont="1" applyFill="1" applyBorder="1" applyAlignment="1">
      <alignment vertical="center"/>
    </xf>
    <xf numFmtId="49" fontId="1" fillId="5" borderId="29" xfId="0" applyNumberFormat="1" applyFont="1" applyFill="1" applyBorder="1" applyAlignment="1">
      <alignment vertical="center"/>
    </xf>
    <xf numFmtId="0" fontId="10" fillId="5" borderId="30" xfId="0" applyFont="1" applyFill="1" applyBorder="1" applyAlignment="1">
      <alignment vertical="center"/>
    </xf>
    <xf numFmtId="165" fontId="1" fillId="6" borderId="31" xfId="0" applyNumberFormat="1" applyFont="1" applyFill="1" applyBorder="1" applyAlignment="1">
      <alignment vertical="center"/>
    </xf>
    <xf numFmtId="0" fontId="0" fillId="2" borderId="20" xfId="0" applyFont="1" applyFill="1" applyBorder="1" applyAlignment="1">
      <alignment vertical="center"/>
    </xf>
    <xf numFmtId="0" fontId="16" fillId="2" borderId="20" xfId="0" applyFont="1" applyFill="1" applyBorder="1" applyAlignment="1">
      <alignment vertical="center"/>
    </xf>
    <xf numFmtId="49" fontId="13" fillId="8" borderId="32" xfId="0" applyNumberFormat="1" applyFont="1" applyFill="1" applyBorder="1" applyAlignment="1">
      <alignment vertical="center"/>
    </xf>
    <xf numFmtId="49" fontId="15" fillId="8" borderId="33" xfId="0" applyNumberFormat="1" applyFont="1" applyFill="1" applyBorder="1" applyAlignment="1"/>
    <xf numFmtId="49" fontId="13" fillId="2" borderId="34" xfId="0" applyNumberFormat="1" applyFont="1" applyFill="1" applyBorder="1" applyAlignment="1">
      <alignment vertical="center"/>
    </xf>
    <xf numFmtId="9" fontId="15" fillId="2" borderId="35" xfId="0" applyNumberFormat="1" applyFont="1" applyFill="1" applyBorder="1" applyAlignment="1"/>
    <xf numFmtId="49" fontId="13" fillId="8" borderId="36" xfId="0" applyNumberFormat="1" applyFont="1" applyFill="1" applyBorder="1" applyAlignment="1">
      <alignment vertical="center"/>
    </xf>
    <xf numFmtId="166" fontId="13" fillId="8" borderId="37" xfId="0" applyNumberFormat="1" applyFont="1" applyFill="1" applyBorder="1" applyAlignment="1">
      <alignment vertical="center"/>
    </xf>
    <xf numFmtId="9" fontId="13" fillId="8" borderId="38" xfId="0" applyNumberFormat="1" applyFont="1" applyFill="1" applyBorder="1" applyAlignment="1">
      <alignment vertical="center"/>
    </xf>
    <xf numFmtId="0" fontId="15" fillId="2" borderId="20" xfId="0" applyFont="1" applyFill="1" applyBorder="1" applyAlignment="1">
      <alignment vertical="center"/>
    </xf>
    <xf numFmtId="49" fontId="15" fillId="2" borderId="20" xfId="0" applyNumberFormat="1" applyFont="1" applyFill="1" applyBorder="1" applyAlignment="1">
      <alignment vertical="center"/>
    </xf>
    <xf numFmtId="49" fontId="13" fillId="2" borderId="39" xfId="0" applyNumberFormat="1" applyFont="1" applyFill="1" applyBorder="1" applyAlignment="1">
      <alignment vertical="center"/>
    </xf>
    <xf numFmtId="0" fontId="15" fillId="2" borderId="40" xfId="0" applyFont="1" applyFill="1" applyBorder="1" applyAlignment="1"/>
    <xf numFmtId="0" fontId="15" fillId="2" borderId="41" xfId="0" applyFont="1" applyFill="1" applyBorder="1" applyAlignment="1"/>
    <xf numFmtId="49" fontId="15" fillId="2" borderId="42" xfId="0" applyNumberFormat="1" applyFont="1" applyFill="1" applyBorder="1" applyAlignment="1">
      <alignment vertical="center"/>
    </xf>
    <xf numFmtId="0" fontId="15" fillId="2" borderId="43" xfId="0" applyFont="1" applyFill="1" applyBorder="1" applyAlignment="1"/>
    <xf numFmtId="49" fontId="15" fillId="2" borderId="44" xfId="0" applyNumberFormat="1" applyFont="1" applyFill="1" applyBorder="1" applyAlignment="1">
      <alignment vertical="center"/>
    </xf>
    <xf numFmtId="0" fontId="15" fillId="2" borderId="45" xfId="0" applyFont="1" applyFill="1" applyBorder="1" applyAlignment="1"/>
    <xf numFmtId="0" fontId="15" fillId="2" borderId="46" xfId="0" applyFont="1" applyFill="1" applyBorder="1" applyAlignment="1"/>
    <xf numFmtId="0" fontId="13" fillId="7" borderId="20" xfId="0" applyFont="1" applyFill="1" applyBorder="1" applyAlignment="1">
      <alignment vertical="center"/>
    </xf>
    <xf numFmtId="49" fontId="13" fillId="8" borderId="47" xfId="0" applyNumberFormat="1" applyFont="1" applyFill="1" applyBorder="1" applyAlignment="1">
      <alignment vertical="center"/>
    </xf>
    <xf numFmtId="0" fontId="13" fillId="8" borderId="48" xfId="0" applyNumberFormat="1" applyFont="1" applyFill="1" applyBorder="1" applyAlignment="1">
      <alignment vertical="center"/>
    </xf>
    <xf numFmtId="0" fontId="13" fillId="8" borderId="49" xfId="0" applyNumberFormat="1" applyFont="1" applyFill="1" applyBorder="1" applyAlignment="1">
      <alignment vertical="center"/>
    </xf>
    <xf numFmtId="166" fontId="13" fillId="8" borderId="38" xfId="0" applyNumberFormat="1" applyFont="1" applyFill="1" applyBorder="1" applyAlignment="1">
      <alignment vertical="center"/>
    </xf>
    <xf numFmtId="3" fontId="2" fillId="2" borderId="15" xfId="0" applyNumberFormat="1" applyFont="1" applyFill="1" applyBorder="1" applyAlignment="1">
      <alignment vertical="center"/>
    </xf>
    <xf numFmtId="3" fontId="3" fillId="3" borderId="15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wrapText="1"/>
    </xf>
    <xf numFmtId="49" fontId="4" fillId="2" borderId="6" xfId="0" applyNumberFormat="1" applyFont="1" applyFill="1" applyBorder="1" applyAlignment="1"/>
    <xf numFmtId="0" fontId="22" fillId="10" borderId="50" xfId="1" applyNumberFormat="1" applyFont="1" applyAlignment="1">
      <alignment horizontal="center"/>
    </xf>
    <xf numFmtId="0" fontId="23" fillId="11" borderId="50" xfId="2" applyNumberFormat="1" applyFont="1" applyBorder="1"/>
    <xf numFmtId="0" fontId="24" fillId="11" borderId="50" xfId="2" applyNumberFormat="1" applyFont="1" applyBorder="1"/>
    <xf numFmtId="49" fontId="20" fillId="11" borderId="6" xfId="2" applyNumberFormat="1" applyBorder="1" applyAlignment="1">
      <alignment horizontal="center"/>
    </xf>
    <xf numFmtId="0" fontId="20" fillId="11" borderId="6" xfId="2" applyNumberFormat="1" applyBorder="1" applyAlignment="1"/>
    <xf numFmtId="3" fontId="20" fillId="11" borderId="6" xfId="2" applyNumberFormat="1" applyBorder="1" applyAlignment="1"/>
    <xf numFmtId="49" fontId="25" fillId="11" borderId="6" xfId="2" applyNumberFormat="1" applyFont="1" applyBorder="1" applyAlignment="1"/>
    <xf numFmtId="0" fontId="21" fillId="10" borderId="50" xfId="1" applyNumberFormat="1" applyFont="1" applyAlignment="1"/>
    <xf numFmtId="0" fontId="22" fillId="10" borderId="50" xfId="1" applyNumberFormat="1" applyFont="1" applyAlignment="1"/>
    <xf numFmtId="3" fontId="22" fillId="10" borderId="50" xfId="1" applyNumberFormat="1" applyFont="1" applyAlignment="1"/>
    <xf numFmtId="3" fontId="22" fillId="10" borderId="50" xfId="1" applyNumberFormat="1" applyFont="1"/>
    <xf numFmtId="3" fontId="22" fillId="10" borderId="50" xfId="1" applyNumberFormat="1" applyFont="1" applyAlignment="1">
      <alignment horizontal="center"/>
    </xf>
    <xf numFmtId="3" fontId="26" fillId="11" borderId="50" xfId="2" applyNumberFormat="1" applyFont="1" applyBorder="1"/>
    <xf numFmtId="3" fontId="26" fillId="11" borderId="6" xfId="2" applyNumberFormat="1" applyFont="1" applyBorder="1" applyAlignment="1"/>
    <xf numFmtId="3" fontId="13" fillId="8" borderId="48" xfId="0" applyNumberFormat="1" applyFont="1" applyFill="1" applyBorder="1" applyAlignment="1">
      <alignment vertical="center"/>
    </xf>
    <xf numFmtId="0" fontId="10" fillId="9" borderId="39" xfId="0" applyFont="1" applyFill="1" applyBorder="1" applyAlignment="1">
      <alignment vertical="center"/>
    </xf>
    <xf numFmtId="49" fontId="18" fillId="9" borderId="40" xfId="0" applyNumberFormat="1" applyFont="1" applyFill="1" applyBorder="1" applyAlignment="1">
      <alignment vertical="center"/>
    </xf>
    <xf numFmtId="0" fontId="10" fillId="9" borderId="40" xfId="0" applyFont="1" applyFill="1" applyBorder="1" applyAlignment="1">
      <alignment vertical="center"/>
    </xf>
    <xf numFmtId="0" fontId="10" fillId="9" borderId="41" xfId="0" applyFont="1" applyFill="1" applyBorder="1" applyAlignment="1">
      <alignment vertical="center"/>
    </xf>
    <xf numFmtId="0" fontId="0" fillId="0" borderId="20" xfId="0" applyNumberFormat="1" applyFont="1" applyBorder="1" applyAlignment="1"/>
    <xf numFmtId="0" fontId="15" fillId="9" borderId="53" xfId="0" applyFont="1" applyFill="1" applyBorder="1" applyAlignment="1"/>
    <xf numFmtId="49" fontId="18" fillId="9" borderId="51" xfId="0" applyNumberFormat="1" applyFont="1" applyFill="1" applyBorder="1" applyAlignment="1">
      <alignment vertical="center"/>
    </xf>
    <xf numFmtId="0" fontId="13" fillId="9" borderId="52" xfId="0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49" fontId="3" fillId="3" borderId="6" xfId="0" applyNumberFormat="1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49" fontId="4" fillId="2" borderId="6" xfId="0" applyNumberFormat="1" applyFont="1" applyFill="1" applyBorder="1" applyAlignment="1"/>
    <xf numFmtId="0" fontId="4" fillId="2" borderId="6" xfId="0" applyFont="1" applyFill="1" applyBorder="1" applyAlignment="1"/>
    <xf numFmtId="49" fontId="6" fillId="3" borderId="6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</cellXfs>
  <cellStyles count="3">
    <cellStyle name="Énfasis5" xfId="2" builtinId="45"/>
    <cellStyle name="Normal" xfId="0" builtinId="0"/>
    <cellStyle name="Salida" xfId="1" builtinId="2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19050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89"/>
  <sheetViews>
    <sheetView showGridLines="0" tabSelected="1" topLeftCell="A5" zoomScale="120" zoomScaleNormal="120" workbookViewId="0">
      <selection activeCell="H40" sqref="H40"/>
    </sheetView>
  </sheetViews>
  <sheetFormatPr baseColWidth="10" defaultColWidth="10.85546875" defaultRowHeight="11.25" customHeight="1"/>
  <cols>
    <col min="1" max="1" width="4.42578125" style="1" customWidth="1"/>
    <col min="2" max="2" width="16.7109375" style="1" customWidth="1"/>
    <col min="3" max="3" width="19.42578125" style="1" customWidth="1"/>
    <col min="4" max="4" width="9.42578125" style="1" customWidth="1"/>
    <col min="5" max="5" width="14.42578125" style="1" customWidth="1"/>
    <col min="6" max="6" width="11" style="1" customWidth="1"/>
    <col min="7" max="7" width="12.42578125" style="1" customWidth="1"/>
    <col min="8" max="255" width="10.85546875" style="1" customWidth="1"/>
  </cols>
  <sheetData>
    <row r="1" spans="1:7" ht="15" customHeight="1">
      <c r="A1" s="2"/>
      <c r="B1" s="2"/>
      <c r="C1" s="2"/>
      <c r="D1" s="2"/>
      <c r="E1" s="2"/>
      <c r="F1" s="2"/>
      <c r="G1" s="2"/>
    </row>
    <row r="2" spans="1:7" ht="15" customHeight="1">
      <c r="A2" s="2"/>
      <c r="B2" s="2"/>
      <c r="C2" s="2"/>
      <c r="D2" s="2"/>
      <c r="E2" s="2"/>
      <c r="F2" s="2"/>
      <c r="G2" s="2"/>
    </row>
    <row r="3" spans="1:7" ht="15" customHeight="1">
      <c r="A3" s="2"/>
      <c r="B3" s="2"/>
      <c r="C3" s="2"/>
      <c r="D3" s="2"/>
      <c r="E3" s="2"/>
      <c r="F3" s="2"/>
      <c r="G3" s="2"/>
    </row>
    <row r="4" spans="1:7" ht="15" customHeight="1">
      <c r="A4" s="2"/>
      <c r="B4" s="2"/>
      <c r="C4" s="2"/>
      <c r="D4" s="2"/>
      <c r="E4" s="2"/>
      <c r="F4" s="2"/>
      <c r="G4" s="2"/>
    </row>
    <row r="5" spans="1:7" ht="15" customHeight="1">
      <c r="A5" s="2"/>
      <c r="B5" s="2"/>
      <c r="C5" s="2"/>
      <c r="D5" s="2"/>
      <c r="E5" s="2"/>
      <c r="F5" s="2"/>
      <c r="G5" s="2"/>
    </row>
    <row r="6" spans="1:7" ht="15" customHeight="1">
      <c r="A6" s="2"/>
      <c r="B6" s="2"/>
      <c r="C6" s="2"/>
      <c r="D6" s="2"/>
      <c r="E6" s="2"/>
      <c r="F6" s="2"/>
      <c r="G6" s="2"/>
    </row>
    <row r="7" spans="1:7" ht="15" customHeight="1">
      <c r="A7" s="2"/>
      <c r="B7" s="2"/>
      <c r="C7" s="2"/>
      <c r="D7" s="2"/>
      <c r="E7" s="2"/>
      <c r="F7" s="2"/>
      <c r="G7" s="2"/>
    </row>
    <row r="8" spans="1:7" ht="15" customHeight="1">
      <c r="A8" s="2"/>
      <c r="B8" s="3"/>
      <c r="C8" s="4"/>
      <c r="D8" s="2"/>
      <c r="E8" s="4"/>
      <c r="F8" s="4"/>
      <c r="G8" s="4"/>
    </row>
    <row r="9" spans="1:7" ht="12" customHeight="1">
      <c r="A9" s="5"/>
      <c r="B9" s="6" t="s">
        <v>0</v>
      </c>
      <c r="C9" s="7" t="s">
        <v>61</v>
      </c>
      <c r="D9" s="8"/>
      <c r="E9" s="147" t="s">
        <v>94</v>
      </c>
      <c r="F9" s="148"/>
      <c r="G9" s="9">
        <v>8328</v>
      </c>
    </row>
    <row r="10" spans="1:7" ht="38.25" customHeight="1">
      <c r="A10" s="5"/>
      <c r="B10" s="10" t="s">
        <v>1</v>
      </c>
      <c r="C10" s="11" t="s">
        <v>62</v>
      </c>
      <c r="D10" s="12"/>
      <c r="E10" s="145" t="s">
        <v>2</v>
      </c>
      <c r="F10" s="146"/>
      <c r="G10" s="14" t="s">
        <v>91</v>
      </c>
    </row>
    <row r="11" spans="1:7" ht="18" customHeight="1">
      <c r="A11" s="5"/>
      <c r="B11" s="10" t="s">
        <v>3</v>
      </c>
      <c r="C11" s="14" t="s">
        <v>4</v>
      </c>
      <c r="D11" s="12"/>
      <c r="E11" s="145" t="s">
        <v>95</v>
      </c>
      <c r="F11" s="146"/>
      <c r="G11" s="15">
        <v>2380</v>
      </c>
    </row>
    <row r="12" spans="1:7" ht="11.25" customHeight="1">
      <c r="A12" s="5"/>
      <c r="B12" s="10" t="s">
        <v>5</v>
      </c>
      <c r="C12" s="16" t="s">
        <v>63</v>
      </c>
      <c r="D12" s="12"/>
      <c r="E12" s="17" t="s">
        <v>6</v>
      </c>
      <c r="F12" s="18"/>
      <c r="G12" s="19">
        <f>(G9*G11)</f>
        <v>19820640</v>
      </c>
    </row>
    <row r="13" spans="1:7" ht="11.25" customHeight="1">
      <c r="A13" s="5"/>
      <c r="B13" s="10" t="s">
        <v>7</v>
      </c>
      <c r="C13" s="14" t="s">
        <v>92</v>
      </c>
      <c r="D13" s="12"/>
      <c r="E13" s="145" t="s">
        <v>8</v>
      </c>
      <c r="F13" s="146"/>
      <c r="G13" s="14" t="s">
        <v>66</v>
      </c>
    </row>
    <row r="14" spans="1:7" ht="13.5" customHeight="1">
      <c r="A14" s="5"/>
      <c r="B14" s="10" t="s">
        <v>9</v>
      </c>
      <c r="C14" s="14" t="s">
        <v>93</v>
      </c>
      <c r="D14" s="12"/>
      <c r="E14" s="145" t="s">
        <v>10</v>
      </c>
      <c r="F14" s="146"/>
      <c r="G14" s="14" t="s">
        <v>65</v>
      </c>
    </row>
    <row r="15" spans="1:7" ht="25.5" customHeight="1">
      <c r="A15" s="5"/>
      <c r="B15" s="10" t="s">
        <v>11</v>
      </c>
      <c r="C15" s="20">
        <v>44728</v>
      </c>
      <c r="D15" s="12"/>
      <c r="E15" s="149" t="s">
        <v>12</v>
      </c>
      <c r="F15" s="150"/>
      <c r="G15" s="16" t="s">
        <v>64</v>
      </c>
    </row>
    <row r="16" spans="1:7" ht="12" customHeight="1">
      <c r="A16" s="2"/>
      <c r="B16" s="21"/>
      <c r="C16" s="22"/>
      <c r="D16" s="23"/>
      <c r="E16" s="24"/>
      <c r="F16" s="24"/>
      <c r="G16" s="25"/>
    </row>
    <row r="17" spans="1:7" ht="12" customHeight="1">
      <c r="A17" s="26"/>
      <c r="B17" s="151" t="s">
        <v>13</v>
      </c>
      <c r="C17" s="152"/>
      <c r="D17" s="152"/>
      <c r="E17" s="152"/>
      <c r="F17" s="152"/>
      <c r="G17" s="152"/>
    </row>
    <row r="18" spans="1:7" ht="12" customHeight="1">
      <c r="A18" s="2"/>
      <c r="B18" s="27"/>
      <c r="C18" s="28"/>
      <c r="D18" s="28"/>
      <c r="E18" s="28"/>
      <c r="F18" s="29"/>
      <c r="G18" s="29"/>
    </row>
    <row r="19" spans="1:7" ht="12" customHeight="1">
      <c r="A19" s="5"/>
      <c r="B19" s="30" t="s">
        <v>14</v>
      </c>
      <c r="C19" s="31"/>
      <c r="D19" s="32"/>
      <c r="E19" s="32"/>
      <c r="F19" s="32"/>
      <c r="G19" s="32"/>
    </row>
    <row r="20" spans="1:7" ht="24" customHeight="1">
      <c r="A20" s="26"/>
      <c r="B20" s="33" t="s">
        <v>15</v>
      </c>
      <c r="C20" s="33" t="s">
        <v>16</v>
      </c>
      <c r="D20" s="33" t="s">
        <v>17</v>
      </c>
      <c r="E20" s="33" t="s">
        <v>18</v>
      </c>
      <c r="F20" s="33" t="s">
        <v>19</v>
      </c>
      <c r="G20" s="33" t="s">
        <v>20</v>
      </c>
    </row>
    <row r="21" spans="1:7" ht="12.75" customHeight="1">
      <c r="A21" s="26"/>
      <c r="B21" s="132" t="s">
        <v>75</v>
      </c>
      <c r="C21" s="133" t="s">
        <v>21</v>
      </c>
      <c r="D21" s="132">
        <v>21</v>
      </c>
      <c r="E21" s="132" t="s">
        <v>69</v>
      </c>
      <c r="F21" s="132">
        <v>20000</v>
      </c>
      <c r="G21" s="132">
        <f>D21*F21</f>
        <v>420000</v>
      </c>
    </row>
    <row r="22" spans="1:7" ht="25.5" customHeight="1">
      <c r="A22" s="26"/>
      <c r="B22" s="132" t="s">
        <v>76</v>
      </c>
      <c r="C22" s="133" t="s">
        <v>21</v>
      </c>
      <c r="D22" s="132">
        <v>6</v>
      </c>
      <c r="E22" s="132" t="s">
        <v>69</v>
      </c>
      <c r="F22" s="132">
        <v>20000</v>
      </c>
      <c r="G22" s="132">
        <f>D22*F22</f>
        <v>120000</v>
      </c>
    </row>
    <row r="23" spans="1:7" ht="12.75" customHeight="1">
      <c r="A23" s="26"/>
      <c r="B23" s="124" t="s">
        <v>77</v>
      </c>
      <c r="C23" s="124"/>
      <c r="D23" s="123"/>
      <c r="E23" s="123"/>
      <c r="F23" s="123"/>
      <c r="G23" s="134">
        <f>SUM(G21:G22)</f>
        <v>540000</v>
      </c>
    </row>
    <row r="24" spans="1:7" ht="12" customHeight="1">
      <c r="A24" s="5"/>
    </row>
    <row r="25" spans="1:7" ht="12" customHeight="1">
      <c r="A25" s="5"/>
      <c r="B25" s="27"/>
      <c r="C25" s="29"/>
      <c r="D25" s="29"/>
      <c r="E25" s="29"/>
      <c r="F25" s="40"/>
      <c r="G25" s="40"/>
    </row>
    <row r="26" spans="1:7" ht="12" customHeight="1">
      <c r="A26" s="2"/>
      <c r="B26" s="41" t="s">
        <v>22</v>
      </c>
      <c r="C26" s="42"/>
      <c r="D26" s="43"/>
      <c r="E26" s="43"/>
      <c r="F26" s="44"/>
      <c r="G26" s="44"/>
    </row>
    <row r="27" spans="1:7" ht="12" customHeight="1">
      <c r="A27" s="5"/>
      <c r="B27" s="45" t="s">
        <v>15</v>
      </c>
      <c r="C27" s="46" t="s">
        <v>16</v>
      </c>
      <c r="D27" s="46" t="s">
        <v>17</v>
      </c>
      <c r="E27" s="45" t="s">
        <v>18</v>
      </c>
      <c r="F27" s="46" t="s">
        <v>19</v>
      </c>
      <c r="G27" s="45" t="s">
        <v>20</v>
      </c>
    </row>
    <row r="28" spans="1:7" ht="24" customHeight="1">
      <c r="A28" s="5"/>
      <c r="B28" s="47" t="s">
        <v>67</v>
      </c>
      <c r="C28" s="48"/>
      <c r="D28" s="48"/>
      <c r="E28" s="48"/>
      <c r="F28" s="118"/>
      <c r="G28" s="118" t="s">
        <v>67</v>
      </c>
    </row>
    <row r="29" spans="1:7" ht="12.75" customHeight="1">
      <c r="A29" s="26"/>
      <c r="B29" s="49" t="s">
        <v>23</v>
      </c>
      <c r="C29" s="50"/>
      <c r="D29" s="50"/>
      <c r="E29" s="50"/>
      <c r="F29" s="51"/>
      <c r="G29" s="119">
        <f>SUM(G28)</f>
        <v>0</v>
      </c>
    </row>
    <row r="30" spans="1:7" ht="12.75" customHeight="1">
      <c r="A30" s="26"/>
      <c r="B30" s="52"/>
      <c r="C30" s="53"/>
      <c r="D30" s="53"/>
      <c r="E30" s="53"/>
      <c r="F30" s="54"/>
      <c r="G30" s="54"/>
    </row>
    <row r="31" spans="1:7" ht="12.75" customHeight="1">
      <c r="A31" s="26"/>
      <c r="B31" s="41" t="s">
        <v>24</v>
      </c>
      <c r="C31" s="42"/>
      <c r="D31" s="43"/>
      <c r="E31" s="43"/>
      <c r="F31" s="44"/>
      <c r="G31" s="44"/>
    </row>
    <row r="32" spans="1:7" ht="28.5" customHeight="1">
      <c r="A32" s="26"/>
      <c r="B32" s="55" t="s">
        <v>15</v>
      </c>
      <c r="C32" s="55" t="s">
        <v>16</v>
      </c>
      <c r="D32" s="55" t="s">
        <v>17</v>
      </c>
      <c r="E32" s="55" t="s">
        <v>18</v>
      </c>
      <c r="F32" s="56" t="s">
        <v>19</v>
      </c>
      <c r="G32" s="55" t="s">
        <v>20</v>
      </c>
    </row>
    <row r="33" spans="1:7" ht="12.75" customHeight="1">
      <c r="A33" s="26"/>
      <c r="B33" s="13" t="s">
        <v>68</v>
      </c>
      <c r="C33" s="34" t="s">
        <v>99</v>
      </c>
      <c r="D33" s="35">
        <v>2</v>
      </c>
      <c r="E33" s="13" t="s">
        <v>69</v>
      </c>
      <c r="F33" s="19">
        <v>26250</v>
      </c>
      <c r="G33" s="19">
        <f>(D33*F33)</f>
        <v>52500</v>
      </c>
    </row>
    <row r="34" spans="1:7" ht="12.75" customHeight="1">
      <c r="A34" s="26"/>
      <c r="B34" s="13" t="s">
        <v>70</v>
      </c>
      <c r="C34" s="34" t="s">
        <v>99</v>
      </c>
      <c r="D34" s="35">
        <v>1</v>
      </c>
      <c r="E34" s="13" t="s">
        <v>26</v>
      </c>
      <c r="F34" s="19">
        <v>26250</v>
      </c>
      <c r="G34" s="19">
        <f t="shared" ref="G34:G36" si="0">(D34*F34)</f>
        <v>26250</v>
      </c>
    </row>
    <row r="35" spans="1:7" ht="25.5" customHeight="1">
      <c r="A35" s="26"/>
      <c r="B35" s="13" t="s">
        <v>71</v>
      </c>
      <c r="C35" s="34" t="s">
        <v>99</v>
      </c>
      <c r="D35" s="35">
        <v>2</v>
      </c>
      <c r="E35" s="13" t="s">
        <v>26</v>
      </c>
      <c r="F35" s="19">
        <v>26250</v>
      </c>
      <c r="G35" s="19">
        <f t="shared" si="0"/>
        <v>52500</v>
      </c>
    </row>
    <row r="36" spans="1:7" ht="25.5" customHeight="1">
      <c r="A36" s="26"/>
      <c r="B36" s="120" t="s">
        <v>72</v>
      </c>
      <c r="C36" s="34" t="s">
        <v>99</v>
      </c>
      <c r="D36" s="35">
        <v>4</v>
      </c>
      <c r="E36" s="120" t="s">
        <v>26</v>
      </c>
      <c r="F36" s="19">
        <v>26250</v>
      </c>
      <c r="G36" s="19">
        <f t="shared" si="0"/>
        <v>105000</v>
      </c>
    </row>
    <row r="37" spans="1:7" ht="25.5" customHeight="1">
      <c r="A37" s="26"/>
      <c r="B37" s="120" t="s">
        <v>73</v>
      </c>
      <c r="C37" s="34" t="s">
        <v>99</v>
      </c>
      <c r="D37" s="35">
        <v>60</v>
      </c>
      <c r="E37" s="120" t="s">
        <v>26</v>
      </c>
      <c r="F37" s="19">
        <v>21000</v>
      </c>
      <c r="G37" s="19">
        <f>(D37*F37)</f>
        <v>1260000</v>
      </c>
    </row>
    <row r="38" spans="1:7" ht="12.75" customHeight="1">
      <c r="A38" s="26"/>
      <c r="B38" s="120" t="s">
        <v>74</v>
      </c>
      <c r="C38" s="34" t="s">
        <v>99</v>
      </c>
      <c r="D38" s="35">
        <v>180</v>
      </c>
      <c r="E38" s="120" t="s">
        <v>65</v>
      </c>
      <c r="F38" s="19">
        <v>21000</v>
      </c>
      <c r="G38" s="19">
        <f>(D38*F38)</f>
        <v>3780000</v>
      </c>
    </row>
    <row r="39" spans="1:7" ht="12.75" customHeight="1">
      <c r="A39" s="26"/>
      <c r="B39" s="129" t="s">
        <v>35</v>
      </c>
      <c r="C39" s="122"/>
      <c r="D39" s="130"/>
      <c r="E39" s="130"/>
      <c r="F39" s="131"/>
      <c r="G39" s="131"/>
    </row>
    <row r="40" spans="1:7" ht="12.75" customHeight="1">
      <c r="A40" s="26"/>
      <c r="B40" s="130" t="s">
        <v>88</v>
      </c>
      <c r="C40" s="122" t="s">
        <v>25</v>
      </c>
      <c r="D40" s="130">
        <v>1</v>
      </c>
      <c r="E40" s="130" t="s">
        <v>89</v>
      </c>
      <c r="F40" s="131">
        <v>84000</v>
      </c>
      <c r="G40" s="131">
        <f>F40*D40</f>
        <v>84000</v>
      </c>
    </row>
    <row r="41" spans="1:7" ht="12.75" customHeight="1">
      <c r="A41" s="26"/>
      <c r="B41" s="36" t="s">
        <v>90</v>
      </c>
      <c r="C41" s="37"/>
      <c r="D41" s="37"/>
      <c r="E41" s="37"/>
      <c r="F41" s="38"/>
      <c r="G41" s="39">
        <f>SUM(G33:G40)</f>
        <v>5360250</v>
      </c>
    </row>
    <row r="42" spans="1:7" ht="22.5" customHeight="1">
      <c r="A42" s="26"/>
      <c r="B42" s="52"/>
      <c r="C42" s="53"/>
      <c r="D42" s="53"/>
      <c r="E42" s="53"/>
      <c r="F42" s="54"/>
      <c r="G42" s="54"/>
    </row>
    <row r="43" spans="1:7" ht="23.25" customHeight="1">
      <c r="A43" s="26"/>
      <c r="B43" s="41" t="s">
        <v>27</v>
      </c>
      <c r="C43" s="42"/>
      <c r="D43" s="43"/>
      <c r="E43" s="43"/>
      <c r="F43" s="44"/>
      <c r="G43" s="44"/>
    </row>
    <row r="44" spans="1:7" ht="30.75" customHeight="1">
      <c r="A44" s="26"/>
      <c r="B44" s="56" t="s">
        <v>28</v>
      </c>
      <c r="C44" s="56" t="s">
        <v>29</v>
      </c>
      <c r="D44" s="56" t="s">
        <v>30</v>
      </c>
      <c r="E44" s="56" t="s">
        <v>18</v>
      </c>
      <c r="F44" s="56" t="s">
        <v>19</v>
      </c>
      <c r="G44" s="56" t="s">
        <v>20</v>
      </c>
    </row>
    <row r="45" spans="1:7" ht="22.5" customHeight="1">
      <c r="A45" s="26"/>
      <c r="B45" s="57" t="s">
        <v>31</v>
      </c>
      <c r="C45" s="58"/>
      <c r="D45" s="58"/>
      <c r="E45" s="58"/>
      <c r="F45" s="58"/>
      <c r="G45" s="58"/>
    </row>
    <row r="46" spans="1:7" ht="12.75" customHeight="1">
      <c r="A46" s="26"/>
      <c r="B46" s="17" t="s">
        <v>32</v>
      </c>
      <c r="C46" s="59" t="s">
        <v>78</v>
      </c>
      <c r="D46" s="60">
        <v>1041</v>
      </c>
      <c r="E46" s="59" t="s">
        <v>65</v>
      </c>
      <c r="F46" s="61">
        <v>2380</v>
      </c>
      <c r="G46" s="61">
        <f>(D46*F46)</f>
        <v>2477580</v>
      </c>
    </row>
    <row r="47" spans="1:7" ht="12.75" customHeight="1">
      <c r="A47" s="26"/>
      <c r="B47" s="62" t="s">
        <v>33</v>
      </c>
      <c r="C47" s="63"/>
      <c r="D47" s="18"/>
      <c r="E47" s="63"/>
      <c r="F47" s="61"/>
      <c r="G47" s="61"/>
    </row>
    <row r="48" spans="1:7" ht="12.75" customHeight="1">
      <c r="A48" s="26"/>
      <c r="B48" s="17" t="s">
        <v>79</v>
      </c>
      <c r="C48" s="59" t="s">
        <v>80</v>
      </c>
      <c r="D48" s="60">
        <v>9</v>
      </c>
      <c r="E48" s="59" t="s">
        <v>81</v>
      </c>
      <c r="F48" s="61">
        <f>29925*1.19</f>
        <v>35610.75</v>
      </c>
      <c r="G48" s="61">
        <f>D48*F48</f>
        <v>320496.75</v>
      </c>
    </row>
    <row r="49" spans="1:7" ht="13.5" customHeight="1">
      <c r="A49" s="5"/>
      <c r="B49" s="17" t="s">
        <v>82</v>
      </c>
      <c r="C49" s="59" t="s">
        <v>80</v>
      </c>
      <c r="D49" s="60">
        <v>1</v>
      </c>
      <c r="E49" s="59" t="s">
        <v>81</v>
      </c>
      <c r="F49" s="61">
        <f>29925*1.19</f>
        <v>35610.75</v>
      </c>
      <c r="G49" s="61">
        <f t="shared" ref="G49:G51" si="1">D49*F49</f>
        <v>35610.75</v>
      </c>
    </row>
    <row r="50" spans="1:7" ht="12" customHeight="1">
      <c r="A50" s="2"/>
      <c r="B50" s="121" t="s">
        <v>83</v>
      </c>
      <c r="C50" s="59" t="s">
        <v>80</v>
      </c>
      <c r="D50" s="60">
        <v>8</v>
      </c>
      <c r="E50" s="59" t="s">
        <v>81</v>
      </c>
      <c r="F50" s="61">
        <f>30030*1.19</f>
        <v>35735.699999999997</v>
      </c>
      <c r="G50" s="61">
        <f>D50*F50</f>
        <v>285885.59999999998</v>
      </c>
    </row>
    <row r="51" spans="1:7" ht="12" customHeight="1">
      <c r="A51" s="5"/>
      <c r="B51" s="121" t="s">
        <v>84</v>
      </c>
      <c r="C51" s="59" t="s">
        <v>80</v>
      </c>
      <c r="D51" s="60">
        <v>3</v>
      </c>
      <c r="E51" s="59" t="s">
        <v>81</v>
      </c>
      <c r="F51" s="61">
        <f>29925*1.19</f>
        <v>35610.75</v>
      </c>
      <c r="G51" s="61">
        <f t="shared" si="1"/>
        <v>106832.25</v>
      </c>
    </row>
    <row r="52" spans="1:7" ht="12" customHeight="1">
      <c r="A52" s="79"/>
      <c r="B52" s="128" t="s">
        <v>34</v>
      </c>
      <c r="C52" s="125"/>
      <c r="D52" s="126"/>
      <c r="E52" s="125"/>
      <c r="F52" s="127"/>
      <c r="G52" s="135">
        <f>SUM(G46:G51)</f>
        <v>3226405.35</v>
      </c>
    </row>
    <row r="53" spans="1:7" ht="12" customHeight="1">
      <c r="A53" s="79"/>
    </row>
    <row r="54" spans="1:7" ht="12" customHeight="1">
      <c r="A54" s="79"/>
      <c r="B54" s="52"/>
      <c r="C54" s="53"/>
      <c r="D54" s="53"/>
      <c r="E54" s="64"/>
      <c r="F54" s="54"/>
      <c r="G54" s="54"/>
    </row>
    <row r="55" spans="1:7" ht="12" customHeight="1">
      <c r="A55" s="79"/>
      <c r="B55" s="41" t="s">
        <v>35</v>
      </c>
      <c r="C55" s="42"/>
      <c r="D55" s="43"/>
      <c r="E55" s="43"/>
      <c r="F55" s="44"/>
      <c r="G55" s="44"/>
    </row>
    <row r="56" spans="1:7" ht="23.25" customHeight="1">
      <c r="A56" s="79"/>
      <c r="B56" s="55" t="s">
        <v>36</v>
      </c>
      <c r="C56" s="56" t="s">
        <v>29</v>
      </c>
      <c r="D56" s="56" t="s">
        <v>30</v>
      </c>
      <c r="E56" s="55" t="s">
        <v>18</v>
      </c>
      <c r="F56" s="56" t="s">
        <v>19</v>
      </c>
      <c r="G56" s="55" t="s">
        <v>20</v>
      </c>
    </row>
    <row r="57" spans="1:7" ht="12" customHeight="1">
      <c r="A57" s="79"/>
      <c r="B57" s="130" t="s">
        <v>85</v>
      </c>
      <c r="C57" s="122" t="s">
        <v>86</v>
      </c>
      <c r="D57" s="130">
        <v>6</v>
      </c>
      <c r="E57" s="130" t="s">
        <v>87</v>
      </c>
      <c r="F57" s="131">
        <v>157500</v>
      </c>
      <c r="G57" s="131">
        <f>F57*D57</f>
        <v>945000</v>
      </c>
    </row>
    <row r="58" spans="1:7" ht="12" customHeight="1">
      <c r="A58" s="79"/>
      <c r="B58" s="65" t="s">
        <v>37</v>
      </c>
      <c r="C58" s="66"/>
      <c r="D58" s="66"/>
      <c r="E58" s="66"/>
      <c r="F58" s="67"/>
      <c r="G58" s="68">
        <f>SUM(G57)</f>
        <v>945000</v>
      </c>
    </row>
    <row r="59" spans="1:7" ht="12" customHeight="1">
      <c r="A59" s="79"/>
      <c r="B59" s="82"/>
      <c r="C59" s="82"/>
      <c r="D59" s="82"/>
      <c r="E59" s="82"/>
      <c r="F59" s="83"/>
      <c r="G59" s="83"/>
    </row>
    <row r="60" spans="1:7" ht="12" customHeight="1">
      <c r="A60" s="79"/>
      <c r="B60" s="84" t="s">
        <v>38</v>
      </c>
      <c r="C60" s="85"/>
      <c r="D60" s="85"/>
      <c r="E60" s="85"/>
      <c r="F60" s="85"/>
      <c r="G60" s="86">
        <f>G58+G52+G41+G23</f>
        <v>10071655.35</v>
      </c>
    </row>
    <row r="61" spans="1:7" ht="12" customHeight="1">
      <c r="A61" s="79"/>
      <c r="B61" s="87" t="s">
        <v>39</v>
      </c>
      <c r="C61" s="70"/>
      <c r="D61" s="70"/>
      <c r="E61" s="70"/>
      <c r="F61" s="70"/>
      <c r="G61" s="88">
        <f>G60*0.05</f>
        <v>503582.76750000002</v>
      </c>
    </row>
    <row r="62" spans="1:7" ht="12" customHeight="1">
      <c r="A62" s="79"/>
      <c r="B62" s="89" t="s">
        <v>40</v>
      </c>
      <c r="C62" s="69"/>
      <c r="D62" s="69"/>
      <c r="E62" s="69"/>
      <c r="F62" s="69"/>
      <c r="G62" s="90">
        <f>G61+G60</f>
        <v>10575238.1175</v>
      </c>
    </row>
    <row r="63" spans="1:7" ht="12.75" customHeight="1">
      <c r="A63" s="79"/>
      <c r="B63" s="87" t="s">
        <v>41</v>
      </c>
      <c r="C63" s="70"/>
      <c r="D63" s="70"/>
      <c r="E63" s="70"/>
      <c r="F63" s="70"/>
      <c r="G63" s="88">
        <f>G9*G11</f>
        <v>19820640</v>
      </c>
    </row>
    <row r="64" spans="1:7" ht="12.75" customHeight="1">
      <c r="A64" s="79"/>
      <c r="B64" s="91" t="s">
        <v>42</v>
      </c>
      <c r="C64" s="92"/>
      <c r="D64" s="92"/>
      <c r="E64" s="92"/>
      <c r="F64" s="92"/>
      <c r="G64" s="93">
        <f>G63-G62</f>
        <v>9245401.8825000003</v>
      </c>
    </row>
    <row r="65" spans="1:7" ht="15" customHeight="1">
      <c r="A65" s="79"/>
      <c r="B65" s="80" t="s">
        <v>43</v>
      </c>
      <c r="C65" s="81"/>
      <c r="D65" s="81"/>
      <c r="E65" s="81"/>
      <c r="F65" s="81"/>
      <c r="G65" s="76"/>
    </row>
    <row r="66" spans="1:7" ht="12" customHeight="1" thickBot="1">
      <c r="A66" s="79"/>
      <c r="B66" s="94"/>
      <c r="C66" s="81"/>
      <c r="D66" s="81"/>
      <c r="E66" s="81"/>
      <c r="F66" s="81"/>
      <c r="G66" s="76"/>
    </row>
    <row r="67" spans="1:7" ht="12" customHeight="1">
      <c r="A67" s="79"/>
      <c r="B67" s="105" t="s">
        <v>44</v>
      </c>
      <c r="C67" s="106"/>
      <c r="D67" s="106"/>
      <c r="E67" s="106"/>
      <c r="F67" s="107"/>
      <c r="G67" s="76"/>
    </row>
    <row r="68" spans="1:7" ht="12" customHeight="1">
      <c r="A68" s="79"/>
      <c r="B68" s="108" t="s">
        <v>45</v>
      </c>
      <c r="C68" s="78"/>
      <c r="D68" s="78"/>
      <c r="E68" s="78"/>
      <c r="F68" s="109"/>
      <c r="G68" s="76"/>
    </row>
    <row r="69" spans="1:7" ht="12" customHeight="1">
      <c r="A69" s="79"/>
      <c r="B69" s="108" t="s">
        <v>46</v>
      </c>
      <c r="C69" s="78"/>
      <c r="D69" s="78"/>
      <c r="E69" s="78"/>
      <c r="F69" s="109"/>
      <c r="G69" s="76"/>
    </row>
    <row r="70" spans="1:7" ht="12" customHeight="1">
      <c r="A70" s="79"/>
      <c r="B70" s="108" t="s">
        <v>47</v>
      </c>
      <c r="C70" s="78"/>
      <c r="D70" s="78"/>
      <c r="E70" s="78"/>
      <c r="F70" s="109"/>
      <c r="G70" s="76"/>
    </row>
    <row r="71" spans="1:7" ht="12" customHeight="1">
      <c r="A71" s="79"/>
      <c r="B71" s="108" t="s">
        <v>48</v>
      </c>
      <c r="C71" s="78"/>
      <c r="D71" s="78"/>
      <c r="E71" s="78"/>
      <c r="F71" s="109"/>
      <c r="G71" s="76"/>
    </row>
    <row r="72" spans="1:7" ht="12" customHeight="1">
      <c r="A72" s="79"/>
      <c r="B72" s="108" t="s">
        <v>49</v>
      </c>
      <c r="C72" s="78"/>
      <c r="D72" s="78"/>
      <c r="E72" s="78"/>
      <c r="F72" s="109"/>
      <c r="G72" s="76"/>
    </row>
    <row r="73" spans="1:7" ht="12.75" customHeight="1" thickBot="1">
      <c r="A73" s="79"/>
      <c r="B73" s="110" t="s">
        <v>50</v>
      </c>
      <c r="C73" s="111"/>
      <c r="D73" s="111"/>
      <c r="E73" s="111"/>
      <c r="F73" s="112"/>
      <c r="G73" s="76"/>
    </row>
    <row r="74" spans="1:7" ht="12" customHeight="1" thickBot="1">
      <c r="A74" s="79"/>
      <c r="B74" s="103"/>
      <c r="C74" s="78"/>
      <c r="D74" s="78"/>
      <c r="E74" s="78"/>
      <c r="F74" s="78"/>
      <c r="G74" s="76"/>
    </row>
    <row r="75" spans="1:7" ht="12.75" customHeight="1" thickBot="1">
      <c r="A75" s="79"/>
      <c r="B75" s="143" t="s">
        <v>51</v>
      </c>
      <c r="C75" s="144"/>
      <c r="D75" s="142"/>
      <c r="E75" s="71"/>
      <c r="F75" s="71"/>
      <c r="G75" s="76"/>
    </row>
    <row r="76" spans="1:7" ht="12" customHeight="1">
      <c r="A76" s="79"/>
      <c r="B76" s="96" t="s">
        <v>36</v>
      </c>
      <c r="C76" s="72" t="s">
        <v>52</v>
      </c>
      <c r="D76" s="97" t="s">
        <v>53</v>
      </c>
      <c r="E76" s="71"/>
      <c r="F76" s="71"/>
      <c r="G76" s="76"/>
    </row>
    <row r="77" spans="1:7" ht="12" customHeight="1">
      <c r="A77" s="79"/>
      <c r="B77" s="98" t="s">
        <v>54</v>
      </c>
      <c r="C77" s="73">
        <f>+G23</f>
        <v>540000</v>
      </c>
      <c r="D77" s="99">
        <f>C77/$C$83</f>
        <v>5.1062680007781872E-2</v>
      </c>
      <c r="E77" s="71"/>
      <c r="F77" s="71"/>
      <c r="G77" s="76"/>
    </row>
    <row r="78" spans="1:7" ht="12.75" customHeight="1">
      <c r="A78" s="79"/>
      <c r="B78" s="98" t="s">
        <v>55</v>
      </c>
      <c r="C78" s="73">
        <f>+G29</f>
        <v>0</v>
      </c>
      <c r="D78" s="99">
        <f t="shared" ref="D78:D82" si="2">C78/$C$83</f>
        <v>0</v>
      </c>
      <c r="E78" s="71"/>
      <c r="F78" s="71"/>
      <c r="G78" s="76"/>
    </row>
    <row r="79" spans="1:7" ht="15.6" customHeight="1">
      <c r="A79" s="79"/>
      <c r="B79" s="98" t="s">
        <v>56</v>
      </c>
      <c r="C79" s="73">
        <f>+G41</f>
        <v>5360250</v>
      </c>
      <c r="D79" s="99">
        <f t="shared" si="2"/>
        <v>0.50686801946613469</v>
      </c>
      <c r="E79" s="71"/>
      <c r="F79" s="71"/>
      <c r="G79" s="76"/>
    </row>
    <row r="80" spans="1:7" ht="11.25" customHeight="1">
      <c r="A80" s="141"/>
      <c r="B80" s="98" t="s">
        <v>28</v>
      </c>
      <c r="C80" s="73">
        <f>+G52</f>
        <v>3226405.35</v>
      </c>
      <c r="D80" s="99">
        <f t="shared" si="2"/>
        <v>0.30509056289341752</v>
      </c>
      <c r="E80" s="71"/>
      <c r="F80" s="71"/>
      <c r="G80" s="76"/>
    </row>
    <row r="81" spans="1:7" ht="11.25" customHeight="1">
      <c r="A81" s="141"/>
      <c r="B81" s="98" t="s">
        <v>57</v>
      </c>
      <c r="C81" s="74">
        <f>+G58</f>
        <v>945000</v>
      </c>
      <c r="D81" s="99">
        <f t="shared" si="2"/>
        <v>8.9359690013618265E-2</v>
      </c>
      <c r="E81" s="75"/>
      <c r="F81" s="75"/>
      <c r="G81" s="76"/>
    </row>
    <row r="82" spans="1:7" ht="11.25" customHeight="1">
      <c r="A82" s="141"/>
      <c r="B82" s="98" t="s">
        <v>58</v>
      </c>
      <c r="C82" s="74">
        <f>+G61</f>
        <v>503582.76750000002</v>
      </c>
      <c r="D82" s="99">
        <f t="shared" si="2"/>
        <v>4.7619047619047623E-2</v>
      </c>
      <c r="E82" s="75"/>
      <c r="F82" s="75"/>
      <c r="G82" s="76"/>
    </row>
    <row r="83" spans="1:7" ht="11.25" customHeight="1" thickBot="1">
      <c r="A83" s="141"/>
      <c r="B83" s="100" t="s">
        <v>59</v>
      </c>
      <c r="C83" s="101">
        <f>SUM(C77:C82)</f>
        <v>10575238.1175</v>
      </c>
      <c r="D83" s="102">
        <f>SUM(D77:D82)</f>
        <v>1</v>
      </c>
      <c r="E83" s="75"/>
      <c r="F83" s="75"/>
      <c r="G83" s="76"/>
    </row>
    <row r="84" spans="1:7" ht="11.25" customHeight="1">
      <c r="B84" s="94"/>
      <c r="C84" s="81"/>
      <c r="D84" s="81"/>
      <c r="E84" s="81"/>
      <c r="F84" s="81"/>
      <c r="G84" s="76"/>
    </row>
    <row r="85" spans="1:7" ht="11.25" customHeight="1" thickBot="1">
      <c r="B85" s="95"/>
      <c r="C85" s="81"/>
      <c r="D85" s="81"/>
      <c r="E85" s="81"/>
      <c r="F85" s="81"/>
      <c r="G85" s="76"/>
    </row>
    <row r="86" spans="1:7" ht="11.25" customHeight="1" thickBot="1">
      <c r="B86" s="137"/>
      <c r="C86" s="138" t="s">
        <v>98</v>
      </c>
      <c r="D86" s="139"/>
      <c r="E86" s="140"/>
      <c r="F86" s="75"/>
      <c r="G86" s="76"/>
    </row>
    <row r="87" spans="1:7" ht="11.25" customHeight="1">
      <c r="B87" s="114" t="s">
        <v>96</v>
      </c>
      <c r="C87" s="115">
        <v>4000</v>
      </c>
      <c r="D87" s="136">
        <f>+G9</f>
        <v>8328</v>
      </c>
      <c r="E87" s="116">
        <v>10000</v>
      </c>
      <c r="F87" s="113"/>
      <c r="G87" s="77"/>
    </row>
    <row r="88" spans="1:7" ht="11.25" customHeight="1" thickBot="1">
      <c r="B88" s="100" t="s">
        <v>97</v>
      </c>
      <c r="C88" s="101">
        <f>+C83/C87</f>
        <v>2643.8095293749998</v>
      </c>
      <c r="D88" s="101">
        <f>+C83/D87</f>
        <v>1269.8412725144092</v>
      </c>
      <c r="E88" s="117">
        <f>+C83/E87</f>
        <v>1057.52381175</v>
      </c>
      <c r="F88" s="113"/>
      <c r="G88" s="77"/>
    </row>
    <row r="89" spans="1:7" ht="11.25" customHeight="1">
      <c r="B89" s="104" t="s">
        <v>60</v>
      </c>
      <c r="C89" s="78"/>
      <c r="D89" s="78"/>
      <c r="E89" s="78"/>
      <c r="F89" s="78"/>
      <c r="G89" s="78"/>
    </row>
  </sheetData>
  <mergeCells count="8">
    <mergeCell ref="B75:C75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ignoredErrors>
    <ignoredError sqref="F5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Ajos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Juan Carlos Campos Olivares</cp:lastModifiedBy>
  <dcterms:created xsi:type="dcterms:W3CDTF">2020-11-27T12:49:26Z</dcterms:created>
  <dcterms:modified xsi:type="dcterms:W3CDTF">2022-07-25T22:29:19Z</dcterms:modified>
</cp:coreProperties>
</file>