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AJO CHI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51" i="1"/>
  <c r="G52" i="1"/>
  <c r="G53" i="1"/>
  <c r="G54" i="1"/>
  <c r="G55" i="1"/>
  <c r="G56" i="1"/>
  <c r="G57" i="1"/>
  <c r="G58" i="1"/>
  <c r="G59" i="1"/>
  <c r="G60" i="1"/>
  <c r="G61" i="1"/>
  <c r="G63" i="1"/>
  <c r="G64" i="1"/>
  <c r="G66" i="1"/>
  <c r="G67" i="1"/>
  <c r="G68" i="1"/>
  <c r="G70" i="1"/>
  <c r="G71" i="1"/>
  <c r="G49" i="1"/>
  <c r="G76" i="1" l="1"/>
  <c r="G37" i="1" l="1"/>
  <c r="G38" i="1"/>
  <c r="G39" i="1"/>
  <c r="G40" i="1"/>
  <c r="G41" i="1"/>
  <c r="G42" i="1"/>
  <c r="G43" i="1"/>
  <c r="G44" i="1"/>
  <c r="G36" i="1"/>
  <c r="G22" i="1"/>
  <c r="G23" i="1"/>
  <c r="G24" i="1"/>
  <c r="G25" i="1"/>
  <c r="G26" i="1"/>
  <c r="G21" i="1"/>
  <c r="D106" i="1" l="1"/>
  <c r="G12" i="1"/>
  <c r="G32" i="1" l="1"/>
  <c r="G77" i="1"/>
  <c r="C100" i="1" s="1"/>
  <c r="G82" i="1"/>
  <c r="G27" i="1" l="1"/>
  <c r="C96" i="1" s="1"/>
  <c r="G72" i="1"/>
  <c r="C99" i="1" s="1"/>
  <c r="G45" i="1"/>
  <c r="C98" i="1" s="1"/>
  <c r="G79" i="1" l="1"/>
  <c r="G80" i="1" s="1"/>
  <c r="G81" i="1" l="1"/>
  <c r="D107" i="1" s="1"/>
  <c r="C101" i="1"/>
  <c r="E107" i="1" l="1"/>
  <c r="C102" i="1"/>
  <c r="C107" i="1"/>
  <c r="G83" i="1"/>
  <c r="D99" i="1" l="1"/>
  <c r="D98" i="1"/>
  <c r="D100" i="1"/>
  <c r="D96" i="1"/>
  <c r="D101" i="1"/>
  <c r="D102" i="1" l="1"/>
</calcChain>
</file>

<file path=xl/sharedStrings.xml><?xml version="1.0" encoding="utf-8"?>
<sst xmlns="http://schemas.openxmlformats.org/spreadsheetml/2006/main" count="213" uniqueCount="129">
  <si>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</si>
  <si>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</si>
  <si>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</si>
  <si>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</si>
  <si>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</si>
  <si>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</si>
  <si>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</si>
  <si>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</si>
  <si>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</si>
  <si>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</si>
  <si>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</si>
  <si>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</si>
  <si>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</si>
  <si>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</si>
  <si>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</si>
  <si>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</si>
  <si>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</si>
  <si>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</si>
  <si>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</si>
  <si>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</si>
  <si>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</si>
  <si>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</si>
  <si>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</si>
  <si>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</si>
  <si>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</si>
  <si>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</si>
  <si>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</si>
  <si>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</si>
  <si>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</si>
  <si>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</si>
  <si>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</si>
  <si>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</si>
  <si>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</si>
  <si>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</si>
  <si>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</si>
  <si>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</si>
  <si>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</si>
  <si>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</si>
  <si>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</si>
  <si>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</si>
  <si>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</si>
  <si>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</si>
  <si>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</si>
  <si>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</si>
  <si>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</si>
  <si>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</si>
  <si>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</si>
  <si>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</si>
  <si>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</si>
  <si>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</si>
  <si>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</si>
  <si>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</si>
  <si>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</si>
  <si>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</si>
  <si>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</si>
  <si>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</si>
  <si>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</si>
  <si>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</si>
  <si>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</si>
  <si>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</si>
  <si>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</si>
  <si>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</si>
  <si>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AJO </t>
  </si>
  <si>
    <t>CHINO</t>
  </si>
  <si>
    <t>MEDIO</t>
  </si>
  <si>
    <t>METROPOLITANA</t>
  </si>
  <si>
    <t>TALAGANTE</t>
  </si>
  <si>
    <t>MERCADO INTERNO</t>
  </si>
  <si>
    <t>Nov-Ene</t>
  </si>
  <si>
    <t>SEMI-SEQUÍA</t>
  </si>
  <si>
    <t>RENDIMIENTO (kg/Há.)</t>
  </si>
  <si>
    <t>PRECIO ESPERADO ($/kg)</t>
  </si>
  <si>
    <t>Selección semilla</t>
  </si>
  <si>
    <t>Plantacion</t>
  </si>
  <si>
    <t>Riegos</t>
  </si>
  <si>
    <t>Sep-Nov</t>
  </si>
  <si>
    <t>Aplicación fertilizantes</t>
  </si>
  <si>
    <t>Jul-Sep</t>
  </si>
  <si>
    <t>Aplicación pesticidas</t>
  </si>
  <si>
    <t>Sep-Oct</t>
  </si>
  <si>
    <t>Arranque, arrodelado, acarreo bodega</t>
  </si>
  <si>
    <t xml:space="preserve"> </t>
  </si>
  <si>
    <t xml:space="preserve">  </t>
  </si>
  <si>
    <t>Ene-Feb</t>
  </si>
  <si>
    <t xml:space="preserve">Rastraje </t>
  </si>
  <si>
    <t>Fertilzar Trompo</t>
  </si>
  <si>
    <t>Feb- Mar</t>
  </si>
  <si>
    <t>Rotofresa y melgadura</t>
  </si>
  <si>
    <t>Feb-Abril</t>
  </si>
  <si>
    <t>Melgadura</t>
  </si>
  <si>
    <t>Pulverizaciones</t>
  </si>
  <si>
    <t>Abr - Nov</t>
  </si>
  <si>
    <t>Acequiadura</t>
  </si>
  <si>
    <t>Acarreo interno de insumos</t>
  </si>
  <si>
    <t>Cosecha predio a bodega</t>
  </si>
  <si>
    <t>Nov-Dic</t>
  </si>
  <si>
    <t>SEMILLAS</t>
  </si>
  <si>
    <t>Muriato potasio</t>
  </si>
  <si>
    <t>Super fosfato triple</t>
  </si>
  <si>
    <t>Feb-Sep</t>
  </si>
  <si>
    <t>Nitrato de potasio</t>
  </si>
  <si>
    <t>Coron 25-0-0</t>
  </si>
  <si>
    <t>Oct-Nov</t>
  </si>
  <si>
    <t>Fosfimax 40-20</t>
  </si>
  <si>
    <t>Jun-Jul</t>
  </si>
  <si>
    <t>Prodigio 600sc</t>
  </si>
  <si>
    <t>Raft 400sc</t>
  </si>
  <si>
    <t>Hache uno 2000</t>
  </si>
  <si>
    <t>FUNGICIDA</t>
  </si>
  <si>
    <t>Apache plus 535sc</t>
  </si>
  <si>
    <t>Polyben 50wp</t>
  </si>
  <si>
    <t>INSECTICIDA</t>
  </si>
  <si>
    <t>Pirimor</t>
  </si>
  <si>
    <t>Neres 50%</t>
  </si>
  <si>
    <t>Metomyl 90%ps</t>
  </si>
  <si>
    <t>Humectante L1 700</t>
  </si>
  <si>
    <t>Adherente Break</t>
  </si>
  <si>
    <t>Lt</t>
  </si>
  <si>
    <t>Analisis de Suelo</t>
  </si>
  <si>
    <t>ESCENARIOS COSTO UNITARIO  ($/kg)</t>
  </si>
  <si>
    <t>Rendimiento (kg/hà)</t>
  </si>
  <si>
    <t>Costo unitario ($/kg) (*)</t>
  </si>
  <si>
    <t>Dic- Ene</t>
  </si>
  <si>
    <t>Feb</t>
  </si>
  <si>
    <t>Dic</t>
  </si>
  <si>
    <t>Ene</t>
  </si>
  <si>
    <t>Talagante</t>
  </si>
  <si>
    <t xml:space="preserve">Urea </t>
  </si>
  <si>
    <t xml:space="preserve"> Spectro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</si>
</sst>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sz val="8"/>
      <color rgb="FFFF0000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20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20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2" fillId="2" borderId="35" xfId="0" applyNumberFormat="1" applyFont="1" applyFill="1" applyBorder="1" applyAlignment="1">
      <alignment vertical="center"/>
    </xf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/>
    </xf>
    <xf numFmtId="3" fontId="8" fillId="3" borderId="15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 wrapText="1"/>
    </xf>
    <xf numFmtId="0" fontId="4" fillId="2" borderId="52" xfId="0" applyNumberFormat="1" applyFont="1" applyFill="1" applyBorder="1" applyAlignment="1">
      <alignment horizontal="center" wrapText="1"/>
    </xf>
    <xf numFmtId="3" fontId="4" fillId="2" borderId="52" xfId="0" applyNumberFormat="1" applyFont="1" applyFill="1" applyBorder="1" applyAlignment="1">
      <alignment horizontal="center" wrapText="1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3" fontId="7" fillId="3" borderId="5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>
      <alignment horizontal="center"/>
    </xf>
    <xf numFmtId="3" fontId="8" fillId="3" borderId="20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64" fontId="1" fillId="5" borderId="29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1" fillId="6" borderId="32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164" fontId="1" fillId="2" borderId="21" xfId="0" applyNumberFormat="1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4" fillId="2" borderId="47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14" fillId="2" borderId="50" xfId="0" applyFont="1" applyFill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49" fontId="14" fillId="8" borderId="34" xfId="0" applyNumberFormat="1" applyFont="1" applyFill="1" applyBorder="1" applyAlignment="1">
      <alignment horizontal="center"/>
    </xf>
    <xf numFmtId="9" fontId="14" fillId="2" borderId="36" xfId="0" applyNumberFormat="1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 vertical="center"/>
    </xf>
    <xf numFmtId="9" fontId="12" fillId="8" borderId="39" xfId="0" applyNumberFormat="1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164" fontId="16" fillId="2" borderId="21" xfId="0" applyNumberFormat="1" applyFont="1" applyFill="1" applyBorder="1" applyAlignment="1">
      <alignment horizontal="center" vertical="center"/>
    </xf>
    <xf numFmtId="165" fontId="12" fillId="8" borderId="38" xfId="0" applyNumberFormat="1" applyFont="1" applyFill="1" applyBorder="1" applyAlignment="1">
      <alignment horizontal="center" vertical="center"/>
    </xf>
    <xf numFmtId="165" fontId="12" fillId="8" borderId="39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49" fontId="12" fillId="8" borderId="57" xfId="0" applyNumberFormat="1" applyFont="1" applyFill="1" applyBorder="1" applyAlignment="1">
      <alignment vertical="center"/>
    </xf>
    <xf numFmtId="3" fontId="12" fillId="8" borderId="58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wrapText="1"/>
    </xf>
    <xf numFmtId="17" fontId="19" fillId="0" borderId="59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1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right"/>
    </xf>
    <xf numFmtId="49" fontId="4" fillId="0" borderId="21" xfId="0" applyNumberFormat="1" applyFont="1" applyFill="1" applyBorder="1" applyAlignment="1">
      <alignment horizontal="right" vertical="center" wrapText="1"/>
    </xf>
    <xf numFmtId="166" fontId="4" fillId="0" borderId="21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wrapText="1"/>
    </xf>
    <xf numFmtId="49" fontId="4" fillId="0" borderId="21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wrapText="1"/>
    </xf>
    <xf numFmtId="3" fontId="7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/>
    </xf>
    <xf numFmtId="49" fontId="1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center" vertical="center"/>
    </xf>
    <xf numFmtId="164" fontId="16" fillId="0" borderId="21" xfId="0" applyNumberFormat="1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10" xfId="0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3" fillId="3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5" xfId="0" applyNumberFormat="1" applyFont="1" applyFill="1" applyBorder="1" applyAlignment="1">
      <alignment horizontal="left"/>
    </xf>
    <xf numFmtId="49" fontId="4" fillId="2" borderId="56" xfId="0" applyNumberFormat="1" applyFont="1" applyFill="1" applyBorder="1" applyAlignment="1">
      <alignment horizontal="left"/>
    </xf>
    <xf numFmtId="49" fontId="17" fillId="9" borderId="51" xfId="0" applyNumberFormat="1" applyFont="1" applyFill="1" applyBorder="1" applyAlignment="1">
      <alignment horizontal="center" vertical="center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21" fillId="0" borderId="6" xfId="0" applyNumberFormat="1" applyFont="1" applyFill="1" applyBorder="1" applyAlignment="1"/>
    <xf numFmtId="49" fontId="21" fillId="0" borderId="6" xfId="0" applyNumberFormat="1" applyFont="1" applyFill="1" applyBorder="1" applyAlignment="1">
      <alignment horizontal="center"/>
    </xf>
    <xf numFmtId="0" fontId="21" fillId="0" borderId="6" xfId="0" applyNumberFormat="1" applyFont="1" applyFill="1" applyBorder="1" applyAlignment="1">
      <alignment horizontal="center"/>
    </xf>
    <xf numFmtId="3" fontId="21" fillId="0" borderId="6" xfId="0" applyNumberFormat="1" applyFont="1" applyFill="1" applyBorder="1" applyAlignment="1">
      <alignment horizontal="center"/>
    </xf>
    <xf numFmtId="0" fontId="22" fillId="0" borderId="10" xfId="0" applyFont="1" applyFill="1" applyBorder="1" applyAlignment="1"/>
    <xf numFmtId="3" fontId="23" fillId="0" borderId="21" xfId="0" applyNumberFormat="1" applyFont="1" applyFill="1" applyBorder="1" applyAlignment="1">
      <alignment horizontal="center"/>
    </xf>
    <xf numFmtId="0" fontId="22" fillId="0" borderId="0" xfId="0" applyNumberFormat="1" applyFont="1" applyFill="1" applyAlignment="1"/>
    <xf numFmtId="0" fontId="22" fillId="0" borderId="0" xfId="0" applyFont="1" applyFill="1" applyAlignment="1"/>
    <xf numFmtId="1" fontId="20" fillId="0" borderId="0" xfId="0" applyNumberFormat="1" applyFont="1" applyAlignment="1"/>
    <xf numFmtId="0" fontId="20" fillId="0" borderId="0" xfId="0" applyNumberFormat="1" applyFont="1" applyAlignment="1"/>
    <xf numFmtId="49" fontId="24" fillId="0" borderId="6" xfId="0" applyNumberFormat="1" applyFont="1" applyFill="1" applyBorder="1" applyAlignment="1">
      <alignment horizontal="left" vertical="center" wrapText="1"/>
    </xf>
    <xf numFmtId="49" fontId="24" fillId="0" borderId="6" xfId="0" applyNumberFormat="1" applyFont="1" applyFill="1" applyBorder="1" applyAlignment="1"/>
    <xf numFmtId="49" fontId="21" fillId="0" borderId="6" xfId="0" applyNumberFormat="1" applyFont="1" applyFill="1" applyBorder="1" applyAlignment="1">
      <alignment horizontal="left"/>
    </xf>
    <xf numFmtId="0" fontId="21" fillId="0" borderId="6" xfId="0" applyFont="1" applyFill="1" applyBorder="1" applyAlignment="1">
      <alignment horizontal="center"/>
    </xf>
    <xf numFmtId="49" fontId="24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3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0" fontId="21" fillId="2" borderId="6" xfId="0" applyFont="1" applyFill="1" applyBorder="1" applyAlignment="1">
      <alignment horizontal="center"/>
    </xf>
    <xf numFmtId="49" fontId="21" fillId="2" borderId="19" xfId="0" applyNumberFormat="1" applyFont="1" applyFill="1" applyBorder="1" applyAlignment="1"/>
    <xf numFmtId="49" fontId="21" fillId="2" borderId="19" xfId="0" applyNumberFormat="1" applyFont="1" applyFill="1" applyBorder="1" applyAlignment="1">
      <alignment horizontal="center"/>
    </xf>
    <xf numFmtId="0" fontId="21" fillId="2" borderId="19" xfId="0" applyNumberFormat="1" applyFont="1" applyFill="1" applyBorder="1" applyAlignment="1">
      <alignment horizontal="center"/>
    </xf>
    <xf numFmtId="3" fontId="21" fillId="2" borderId="19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08"/>
  <sheetViews>
    <sheetView showGridLines="0" tabSelected="1" workbookViewId="0">
      <selection activeCell="G83" sqref="G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85546875" style="1" customWidth="1"/>
    <col min="3" max="3" width="14" style="1" customWidth="1"/>
    <col min="4" max="4" width="9.42578125" style="130" customWidth="1"/>
    <col min="5" max="5" width="10.42578125" style="130" customWidth="1"/>
    <col min="6" max="6" width="17.42578125" style="130" customWidth="1"/>
    <col min="7" max="7" width="16.42578125" style="130" customWidth="1"/>
    <col min="8" max="8" width="9.140625" style="163" customWidth="1"/>
    <col min="9" max="247" width="10.85546875" style="1" customWidth="1"/>
  </cols>
  <sheetData>
    <row r="1" spans="1:8" ht="15" customHeight="1" x14ac:dyDescent="0.25">
      <c r="A1" s="2"/>
      <c r="B1" s="2"/>
      <c r="C1" s="2"/>
      <c r="D1" s="86"/>
      <c r="E1" s="86"/>
      <c r="F1" s="86"/>
      <c r="G1" s="86"/>
      <c r="H1" s="141"/>
    </row>
    <row r="2" spans="1:8" ht="15" customHeight="1" x14ac:dyDescent="0.25">
      <c r="A2" s="2"/>
      <c r="B2" s="2"/>
      <c r="C2" s="2"/>
      <c r="D2" s="86"/>
      <c r="E2" s="86"/>
      <c r="F2" s="86"/>
      <c r="G2" s="86"/>
      <c r="H2" s="141"/>
    </row>
    <row r="3" spans="1:8" ht="15" customHeight="1" x14ac:dyDescent="0.25">
      <c r="A3" s="2"/>
      <c r="B3" s="2"/>
      <c r="C3" s="2"/>
      <c r="D3" s="86"/>
      <c r="E3" s="86"/>
      <c r="F3" s="86"/>
      <c r="G3" s="86"/>
      <c r="H3" s="141"/>
    </row>
    <row r="4" spans="1:8" ht="15" customHeight="1" x14ac:dyDescent="0.25">
      <c r="A4" s="2"/>
      <c r="B4" s="2"/>
      <c r="C4" s="2"/>
      <c r="D4" s="86"/>
      <c r="E4" s="86"/>
      <c r="F4" s="86"/>
      <c r="G4" s="86"/>
      <c r="H4" s="141"/>
    </row>
    <row r="5" spans="1:8" ht="15" customHeight="1" x14ac:dyDescent="0.25">
      <c r="A5" s="2"/>
      <c r="B5" s="2"/>
      <c r="C5" s="2"/>
      <c r="D5" s="86"/>
      <c r="E5" s="86"/>
      <c r="F5" s="86"/>
      <c r="G5" s="86"/>
      <c r="H5" s="141"/>
    </row>
    <row r="6" spans="1:8" ht="15" customHeight="1" x14ac:dyDescent="0.25">
      <c r="A6" s="2"/>
      <c r="B6" s="2"/>
      <c r="C6" s="2"/>
      <c r="D6" s="86"/>
      <c r="E6" s="86"/>
      <c r="F6" s="86"/>
      <c r="G6" s="86"/>
      <c r="H6" s="141"/>
    </row>
    <row r="7" spans="1:8" ht="15" customHeight="1" x14ac:dyDescent="0.25">
      <c r="A7" s="2"/>
      <c r="B7" s="2"/>
      <c r="C7" s="2"/>
      <c r="D7" s="86"/>
      <c r="E7" s="86"/>
      <c r="F7" s="86"/>
      <c r="G7" s="86"/>
      <c r="H7" s="141"/>
    </row>
    <row r="8" spans="1:8" ht="15" customHeight="1" x14ac:dyDescent="0.25">
      <c r="A8" s="2"/>
      <c r="B8" s="3"/>
      <c r="C8" s="4"/>
      <c r="D8" s="86"/>
      <c r="E8" s="87"/>
      <c r="F8" s="87"/>
      <c r="G8" s="87"/>
      <c r="H8" s="141"/>
    </row>
    <row r="9" spans="1:8" ht="12" customHeight="1" x14ac:dyDescent="0.25">
      <c r="A9" s="5"/>
      <c r="B9" s="6" t="s">
        <v>0</v>
      </c>
      <c r="C9" s="7" t="s">
        <v>62</v>
      </c>
      <c r="D9" s="88"/>
      <c r="E9" s="167" t="s">
        <v>70</v>
      </c>
      <c r="F9" s="168"/>
      <c r="G9" s="136">
        <v>14000</v>
      </c>
      <c r="H9" s="142"/>
    </row>
    <row r="10" spans="1:8" ht="20.25" customHeight="1" x14ac:dyDescent="0.25">
      <c r="A10" s="5"/>
      <c r="B10" s="8" t="s">
        <v>1</v>
      </c>
      <c r="C10" s="134" t="s">
        <v>63</v>
      </c>
      <c r="D10" s="89"/>
      <c r="E10" s="171" t="s">
        <v>2</v>
      </c>
      <c r="F10" s="172"/>
      <c r="G10" s="134" t="s">
        <v>125</v>
      </c>
      <c r="H10" s="143"/>
    </row>
    <row r="11" spans="1:8" ht="18" customHeight="1" x14ac:dyDescent="0.25">
      <c r="A11" s="5"/>
      <c r="B11" s="8" t="s">
        <v>3</v>
      </c>
      <c r="C11" s="135" t="s">
        <v>64</v>
      </c>
      <c r="D11" s="89"/>
      <c r="E11" s="169" t="s">
        <v>71</v>
      </c>
      <c r="F11" s="170"/>
      <c r="G11" s="137">
        <v>1288</v>
      </c>
      <c r="H11" s="144"/>
    </row>
    <row r="12" spans="1:8" ht="18" customHeight="1" x14ac:dyDescent="0.25">
      <c r="A12" s="5"/>
      <c r="B12" s="8" t="s">
        <v>4</v>
      </c>
      <c r="C12" s="133" t="s">
        <v>65</v>
      </c>
      <c r="D12" s="89"/>
      <c r="E12" s="175" t="s">
        <v>5</v>
      </c>
      <c r="F12" s="176"/>
      <c r="G12" s="138">
        <f>G9*G11</f>
        <v>18032000</v>
      </c>
      <c r="H12" s="145"/>
    </row>
    <row r="13" spans="1:8" ht="11.25" customHeight="1" x14ac:dyDescent="0.25">
      <c r="A13" s="5"/>
      <c r="B13" s="8" t="s">
        <v>6</v>
      </c>
      <c r="C13" s="135" t="s">
        <v>66</v>
      </c>
      <c r="D13" s="89"/>
      <c r="E13" s="169" t="s">
        <v>7</v>
      </c>
      <c r="F13" s="170"/>
      <c r="G13" s="135" t="s">
        <v>67</v>
      </c>
      <c r="H13" s="146"/>
    </row>
    <row r="14" spans="1:8" ht="13.5" customHeight="1" x14ac:dyDescent="0.25">
      <c r="A14" s="5"/>
      <c r="B14" s="8" t="s">
        <v>8</v>
      </c>
      <c r="C14" s="140" t="s">
        <v>126</v>
      </c>
      <c r="D14" s="89"/>
      <c r="E14" s="169" t="s">
        <v>9</v>
      </c>
      <c r="F14" s="170"/>
      <c r="G14" s="135" t="s">
        <v>68</v>
      </c>
      <c r="H14" s="146"/>
    </row>
    <row r="15" spans="1:8" ht="25.5" customHeight="1" x14ac:dyDescent="0.25">
      <c r="A15" s="5"/>
      <c r="B15" s="8" t="s">
        <v>10</v>
      </c>
      <c r="C15" s="139">
        <v>44726</v>
      </c>
      <c r="D15" s="89"/>
      <c r="E15" s="171" t="s">
        <v>11</v>
      </c>
      <c r="F15" s="172"/>
      <c r="G15" s="134" t="s">
        <v>69</v>
      </c>
      <c r="H15" s="143"/>
    </row>
    <row r="16" spans="1:8" ht="12" customHeight="1" x14ac:dyDescent="0.25">
      <c r="A16" s="2"/>
      <c r="B16" s="10"/>
      <c r="C16" s="11"/>
      <c r="D16" s="90"/>
      <c r="E16" s="91"/>
      <c r="F16" s="91"/>
      <c r="G16" s="92"/>
      <c r="H16" s="147"/>
    </row>
    <row r="17" spans="1:8" ht="12" customHeight="1" x14ac:dyDescent="0.25">
      <c r="A17" s="12"/>
      <c r="B17" s="173" t="s">
        <v>12</v>
      </c>
      <c r="C17" s="174"/>
      <c r="D17" s="174"/>
      <c r="E17" s="174"/>
      <c r="F17" s="174"/>
      <c r="G17" s="174"/>
      <c r="H17" s="148"/>
    </row>
    <row r="18" spans="1:8" ht="12" customHeight="1" x14ac:dyDescent="0.25">
      <c r="A18" s="2"/>
      <c r="B18" s="13"/>
      <c r="C18" s="14"/>
      <c r="D18" s="93"/>
      <c r="E18" s="93"/>
      <c r="F18" s="93"/>
      <c r="G18" s="93"/>
      <c r="H18" s="149"/>
    </row>
    <row r="19" spans="1:8" ht="12" customHeight="1" x14ac:dyDescent="0.25">
      <c r="A19" s="5"/>
      <c r="B19" s="16" t="s">
        <v>13</v>
      </c>
      <c r="C19" s="17"/>
      <c r="D19" s="94"/>
      <c r="E19" s="94"/>
      <c r="F19" s="94"/>
      <c r="G19" s="94"/>
      <c r="H19" s="150"/>
    </row>
    <row r="20" spans="1:8" ht="24" customHeight="1" x14ac:dyDescent="0.25">
      <c r="A20" s="12"/>
      <c r="B20" s="18" t="s">
        <v>14</v>
      </c>
      <c r="C20" s="18" t="s">
        <v>15</v>
      </c>
      <c r="D20" s="18" t="s">
        <v>16</v>
      </c>
      <c r="E20" s="18" t="s">
        <v>17</v>
      </c>
      <c r="F20" s="18" t="s">
        <v>18</v>
      </c>
      <c r="G20" s="18" t="s">
        <v>19</v>
      </c>
      <c r="H20" s="151"/>
    </row>
    <row r="21" spans="1:8" ht="12.75" customHeight="1" x14ac:dyDescent="0.25">
      <c r="A21" s="12"/>
      <c r="B21" s="9" t="s">
        <v>72</v>
      </c>
      <c r="C21" s="19" t="s">
        <v>20</v>
      </c>
      <c r="D21" s="72">
        <v>12</v>
      </c>
      <c r="E21" s="19" t="s">
        <v>125</v>
      </c>
      <c r="F21" s="73">
        <v>30000</v>
      </c>
      <c r="G21" s="73">
        <f>D21*F21</f>
        <v>360000</v>
      </c>
      <c r="H21" s="152"/>
    </row>
    <row r="22" spans="1:8" ht="12.75" customHeight="1" x14ac:dyDescent="0.25">
      <c r="A22" s="12"/>
      <c r="B22" s="71" t="s">
        <v>73</v>
      </c>
      <c r="C22" s="19" t="s">
        <v>20</v>
      </c>
      <c r="D22" s="72">
        <v>30</v>
      </c>
      <c r="E22" s="19" t="s">
        <v>125</v>
      </c>
      <c r="F22" s="73">
        <v>30000</v>
      </c>
      <c r="G22" s="73">
        <f t="shared" ref="G22:G26" si="0">D22*F22</f>
        <v>900000</v>
      </c>
      <c r="H22" s="152"/>
    </row>
    <row r="23" spans="1:8" ht="12.75" customHeight="1" x14ac:dyDescent="0.25">
      <c r="A23" s="12"/>
      <c r="B23" s="71" t="s">
        <v>74</v>
      </c>
      <c r="C23" s="19" t="s">
        <v>20</v>
      </c>
      <c r="D23" s="72">
        <v>7</v>
      </c>
      <c r="E23" s="19" t="s">
        <v>75</v>
      </c>
      <c r="F23" s="73">
        <v>30000</v>
      </c>
      <c r="G23" s="73">
        <f t="shared" si="0"/>
        <v>210000</v>
      </c>
      <c r="H23" s="152"/>
    </row>
    <row r="24" spans="1:8" ht="12.75" customHeight="1" x14ac:dyDescent="0.25">
      <c r="A24" s="12"/>
      <c r="B24" s="71" t="s">
        <v>76</v>
      </c>
      <c r="C24" s="19" t="s">
        <v>20</v>
      </c>
      <c r="D24" s="72">
        <v>7</v>
      </c>
      <c r="E24" s="19" t="s">
        <v>77</v>
      </c>
      <c r="F24" s="73">
        <v>30000</v>
      </c>
      <c r="G24" s="73">
        <f t="shared" si="0"/>
        <v>210000</v>
      </c>
      <c r="H24" s="152"/>
    </row>
    <row r="25" spans="1:8" ht="12" customHeight="1" x14ac:dyDescent="0.25">
      <c r="A25" s="12"/>
      <c r="B25" s="9" t="s">
        <v>78</v>
      </c>
      <c r="C25" s="19" t="s">
        <v>20</v>
      </c>
      <c r="D25" s="72">
        <v>4</v>
      </c>
      <c r="E25" s="19" t="s">
        <v>79</v>
      </c>
      <c r="F25" s="73">
        <v>30000</v>
      </c>
      <c r="G25" s="73">
        <f t="shared" si="0"/>
        <v>120000</v>
      </c>
      <c r="H25" s="152"/>
    </row>
    <row r="26" spans="1:8" ht="12.75" customHeight="1" x14ac:dyDescent="0.25">
      <c r="A26" s="12"/>
      <c r="B26" s="9" t="s">
        <v>80</v>
      </c>
      <c r="C26" s="19" t="s">
        <v>20</v>
      </c>
      <c r="D26" s="72">
        <v>30</v>
      </c>
      <c r="E26" s="19" t="s">
        <v>124</v>
      </c>
      <c r="F26" s="73">
        <v>30000</v>
      </c>
      <c r="G26" s="73">
        <f t="shared" si="0"/>
        <v>900000</v>
      </c>
      <c r="H26" s="152"/>
    </row>
    <row r="27" spans="1:8" ht="12.75" customHeight="1" x14ac:dyDescent="0.25">
      <c r="A27" s="12"/>
      <c r="B27" s="20" t="s">
        <v>21</v>
      </c>
      <c r="C27" s="21"/>
      <c r="D27" s="21"/>
      <c r="E27" s="21"/>
      <c r="F27" s="21"/>
      <c r="G27" s="76">
        <f>SUM(G21:G26)</f>
        <v>2700000</v>
      </c>
      <c r="H27" s="153"/>
    </row>
    <row r="28" spans="1:8" ht="12" customHeight="1" x14ac:dyDescent="0.25">
      <c r="A28" s="2"/>
      <c r="B28" s="13"/>
      <c r="C28" s="15"/>
      <c r="D28" s="93"/>
      <c r="E28" s="93"/>
      <c r="F28" s="95"/>
      <c r="G28" s="95"/>
      <c r="H28" s="154"/>
    </row>
    <row r="29" spans="1:8" ht="12" customHeight="1" x14ac:dyDescent="0.25">
      <c r="A29" s="5"/>
      <c r="B29" s="22" t="s">
        <v>22</v>
      </c>
      <c r="C29" s="23"/>
      <c r="D29" s="24"/>
      <c r="E29" s="24"/>
      <c r="F29" s="24"/>
      <c r="G29" s="24"/>
      <c r="H29" s="150"/>
    </row>
    <row r="30" spans="1:8" ht="24" customHeight="1" x14ac:dyDescent="0.25">
      <c r="A30" s="5"/>
      <c r="B30" s="25" t="s">
        <v>14</v>
      </c>
      <c r="C30" s="26" t="s">
        <v>15</v>
      </c>
      <c r="D30" s="26" t="s">
        <v>16</v>
      </c>
      <c r="E30" s="25" t="s">
        <v>17</v>
      </c>
      <c r="F30" s="26" t="s">
        <v>18</v>
      </c>
      <c r="G30" s="25" t="s">
        <v>19</v>
      </c>
      <c r="H30" s="155"/>
    </row>
    <row r="31" spans="1:8" ht="12" customHeight="1" x14ac:dyDescent="0.25">
      <c r="A31" s="5"/>
      <c r="B31" s="27" t="s">
        <v>81</v>
      </c>
      <c r="C31" s="28" t="s">
        <v>81</v>
      </c>
      <c r="D31" s="28" t="s">
        <v>81</v>
      </c>
      <c r="E31" s="28" t="s">
        <v>82</v>
      </c>
      <c r="F31" s="96" t="s">
        <v>81</v>
      </c>
      <c r="G31" s="96">
        <v>0</v>
      </c>
      <c r="H31" s="156"/>
    </row>
    <row r="32" spans="1:8" ht="12" customHeight="1" x14ac:dyDescent="0.25">
      <c r="A32" s="5"/>
      <c r="B32" s="29" t="s">
        <v>23</v>
      </c>
      <c r="C32" s="30"/>
      <c r="D32" s="30"/>
      <c r="E32" s="30"/>
      <c r="F32" s="30"/>
      <c r="G32" s="97">
        <f>SUM(G31)</f>
        <v>0</v>
      </c>
      <c r="H32" s="157"/>
    </row>
    <row r="33" spans="1:8" ht="12" customHeight="1" x14ac:dyDescent="0.25">
      <c r="A33" s="2"/>
      <c r="B33" s="31"/>
      <c r="C33" s="32"/>
      <c r="D33" s="38"/>
      <c r="E33" s="38"/>
      <c r="F33" s="98"/>
      <c r="G33" s="98"/>
      <c r="H33" s="154"/>
    </row>
    <row r="34" spans="1:8" ht="12" customHeight="1" x14ac:dyDescent="0.25">
      <c r="A34" s="5"/>
      <c r="B34" s="22" t="s">
        <v>24</v>
      </c>
      <c r="C34" s="23"/>
      <c r="D34" s="24"/>
      <c r="E34" s="24"/>
      <c r="F34" s="24"/>
      <c r="G34" s="24"/>
      <c r="H34" s="150"/>
    </row>
    <row r="35" spans="1:8" ht="24" customHeight="1" x14ac:dyDescent="0.25">
      <c r="A35" s="5"/>
      <c r="B35" s="33" t="s">
        <v>14</v>
      </c>
      <c r="C35" s="33" t="s">
        <v>15</v>
      </c>
      <c r="D35" s="33" t="s">
        <v>16</v>
      </c>
      <c r="E35" s="33" t="s">
        <v>17</v>
      </c>
      <c r="F35" s="34" t="s">
        <v>18</v>
      </c>
      <c r="G35" s="33" t="s">
        <v>19</v>
      </c>
      <c r="H35" s="155"/>
    </row>
    <row r="36" spans="1:8" ht="12.75" customHeight="1" x14ac:dyDescent="0.25">
      <c r="A36" s="12"/>
      <c r="B36" s="9" t="s">
        <v>26</v>
      </c>
      <c r="C36" s="19" t="s">
        <v>25</v>
      </c>
      <c r="D36" s="72">
        <v>0.4</v>
      </c>
      <c r="E36" s="19" t="s">
        <v>83</v>
      </c>
      <c r="F36" s="73">
        <v>514560</v>
      </c>
      <c r="G36" s="73">
        <f>D36*F36</f>
        <v>205824</v>
      </c>
      <c r="H36" s="152"/>
    </row>
    <row r="37" spans="1:8" ht="12.75" customHeight="1" x14ac:dyDescent="0.25">
      <c r="A37" s="12"/>
      <c r="B37" s="9" t="s">
        <v>84</v>
      </c>
      <c r="C37" s="19" t="s">
        <v>25</v>
      </c>
      <c r="D37" s="72">
        <v>0.4</v>
      </c>
      <c r="E37" s="19" t="s">
        <v>83</v>
      </c>
      <c r="F37" s="73">
        <v>160800</v>
      </c>
      <c r="G37" s="73">
        <f t="shared" ref="G37:G44" si="1">D37*F37</f>
        <v>64320</v>
      </c>
      <c r="H37" s="152"/>
    </row>
    <row r="38" spans="1:8" ht="12.75" customHeight="1" x14ac:dyDescent="0.25">
      <c r="A38" s="12"/>
      <c r="B38" s="9" t="s">
        <v>85</v>
      </c>
      <c r="C38" s="19" t="s">
        <v>25</v>
      </c>
      <c r="D38" s="72">
        <v>0.2</v>
      </c>
      <c r="E38" s="19" t="s">
        <v>86</v>
      </c>
      <c r="F38" s="73">
        <v>353760</v>
      </c>
      <c r="G38" s="73">
        <f t="shared" si="1"/>
        <v>70752</v>
      </c>
      <c r="H38" s="152"/>
    </row>
    <row r="39" spans="1:8" ht="12.75" customHeight="1" x14ac:dyDescent="0.25">
      <c r="A39" s="12"/>
      <c r="B39" s="9" t="s">
        <v>87</v>
      </c>
      <c r="C39" s="19" t="s">
        <v>25</v>
      </c>
      <c r="D39" s="72">
        <v>0.3</v>
      </c>
      <c r="E39" s="19" t="s">
        <v>88</v>
      </c>
      <c r="F39" s="73">
        <v>257280</v>
      </c>
      <c r="G39" s="73">
        <f t="shared" si="1"/>
        <v>77184</v>
      </c>
      <c r="H39" s="152"/>
    </row>
    <row r="40" spans="1:8" ht="12.75" customHeight="1" x14ac:dyDescent="0.25">
      <c r="A40" s="12"/>
      <c r="B40" s="9" t="s">
        <v>89</v>
      </c>
      <c r="C40" s="19" t="s">
        <v>25</v>
      </c>
      <c r="D40" s="72">
        <v>0.3</v>
      </c>
      <c r="E40" s="19" t="s">
        <v>86</v>
      </c>
      <c r="F40" s="73">
        <v>112560</v>
      </c>
      <c r="G40" s="73">
        <f t="shared" si="1"/>
        <v>33768</v>
      </c>
      <c r="H40" s="152"/>
    </row>
    <row r="41" spans="1:8" ht="12.75" customHeight="1" x14ac:dyDescent="0.25">
      <c r="A41" s="12"/>
      <c r="B41" s="9" t="s">
        <v>90</v>
      </c>
      <c r="C41" s="19" t="s">
        <v>25</v>
      </c>
      <c r="D41" s="72">
        <v>1</v>
      </c>
      <c r="E41" s="19" t="s">
        <v>91</v>
      </c>
      <c r="F41" s="73">
        <v>225120</v>
      </c>
      <c r="G41" s="73">
        <f t="shared" si="1"/>
        <v>225120</v>
      </c>
      <c r="H41" s="152"/>
    </row>
    <row r="42" spans="1:8" ht="15" customHeight="1" x14ac:dyDescent="0.25">
      <c r="A42" s="12"/>
      <c r="B42" s="9" t="s">
        <v>92</v>
      </c>
      <c r="C42" s="19" t="s">
        <v>25</v>
      </c>
      <c r="D42" s="72">
        <v>0.3</v>
      </c>
      <c r="E42" s="19" t="s">
        <v>83</v>
      </c>
      <c r="F42" s="73">
        <v>160800</v>
      </c>
      <c r="G42" s="73">
        <f t="shared" si="1"/>
        <v>48240</v>
      </c>
      <c r="H42" s="152"/>
    </row>
    <row r="43" spans="1:8" ht="15" customHeight="1" x14ac:dyDescent="0.25">
      <c r="A43" s="12"/>
      <c r="B43" s="9" t="s">
        <v>93</v>
      </c>
      <c r="C43" s="19" t="s">
        <v>25</v>
      </c>
      <c r="D43" s="72">
        <v>0.3</v>
      </c>
      <c r="E43" s="19" t="s">
        <v>83</v>
      </c>
      <c r="F43" s="73">
        <v>128640</v>
      </c>
      <c r="G43" s="73">
        <f t="shared" si="1"/>
        <v>38592</v>
      </c>
      <c r="H43" s="152"/>
    </row>
    <row r="44" spans="1:8" ht="12" customHeight="1" x14ac:dyDescent="0.25">
      <c r="A44" s="12"/>
      <c r="B44" s="77" t="s">
        <v>94</v>
      </c>
      <c r="C44" s="78" t="s">
        <v>25</v>
      </c>
      <c r="D44" s="79">
        <v>0.3</v>
      </c>
      <c r="E44" s="78" t="s">
        <v>95</v>
      </c>
      <c r="F44" s="80">
        <v>144720</v>
      </c>
      <c r="G44" s="73">
        <f t="shared" si="1"/>
        <v>43416</v>
      </c>
      <c r="H44" s="152"/>
    </row>
    <row r="45" spans="1:8" ht="12.75" customHeight="1" x14ac:dyDescent="0.25">
      <c r="A45" s="48"/>
      <c r="B45" s="83" t="s">
        <v>27</v>
      </c>
      <c r="C45" s="84"/>
      <c r="D45" s="84"/>
      <c r="E45" s="84"/>
      <c r="F45" s="84"/>
      <c r="G45" s="85">
        <f>SUM(G36:G44)</f>
        <v>807216</v>
      </c>
      <c r="H45" s="153"/>
    </row>
    <row r="46" spans="1:8" ht="12" customHeight="1" x14ac:dyDescent="0.25">
      <c r="A46" s="2"/>
      <c r="B46" s="81"/>
      <c r="C46" s="82"/>
      <c r="D46" s="99"/>
      <c r="E46" s="99"/>
      <c r="F46" s="100"/>
      <c r="G46" s="100"/>
      <c r="H46" s="154"/>
    </row>
    <row r="47" spans="1:8" ht="12" customHeight="1" x14ac:dyDescent="0.25">
      <c r="A47" s="5"/>
      <c r="B47" s="22" t="s">
        <v>28</v>
      </c>
      <c r="C47" s="23"/>
      <c r="D47" s="24"/>
      <c r="E47" s="24"/>
      <c r="F47" s="24"/>
      <c r="G47" s="24"/>
      <c r="H47" s="150"/>
    </row>
    <row r="48" spans="1:8" ht="31.5" customHeight="1" x14ac:dyDescent="0.25">
      <c r="A48" s="5"/>
      <c r="B48" s="34" t="s">
        <v>29</v>
      </c>
      <c r="C48" s="34" t="s">
        <v>30</v>
      </c>
      <c r="D48" s="34" t="s">
        <v>31</v>
      </c>
      <c r="E48" s="34" t="s">
        <v>17</v>
      </c>
      <c r="F48" s="34" t="s">
        <v>18</v>
      </c>
      <c r="G48" s="34" t="s">
        <v>19</v>
      </c>
      <c r="H48" s="151"/>
    </row>
    <row r="49" spans="1:247" s="166" customFormat="1" ht="12.75" customHeight="1" x14ac:dyDescent="0.25">
      <c r="A49" s="164"/>
      <c r="B49" s="190" t="s">
        <v>96</v>
      </c>
      <c r="C49" s="181" t="s">
        <v>33</v>
      </c>
      <c r="D49" s="183">
        <v>1800</v>
      </c>
      <c r="E49" s="181" t="s">
        <v>83</v>
      </c>
      <c r="F49" s="183">
        <v>1755.0000999999997</v>
      </c>
      <c r="G49" s="183">
        <f>D49*F49</f>
        <v>3159000.1799999997</v>
      </c>
      <c r="H49" s="158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  <c r="CQ49" s="165"/>
      <c r="CR49" s="165"/>
      <c r="CS49" s="165"/>
      <c r="CT49" s="165"/>
      <c r="CU49" s="165"/>
      <c r="CV49" s="165"/>
      <c r="CW49" s="165"/>
      <c r="CX49" s="165"/>
      <c r="CY49" s="165"/>
      <c r="CZ49" s="165"/>
      <c r="DA49" s="165"/>
      <c r="DB49" s="165"/>
      <c r="DC49" s="165"/>
      <c r="DD49" s="165"/>
      <c r="DE49" s="165"/>
      <c r="DF49" s="165"/>
      <c r="DG49" s="165"/>
      <c r="DH49" s="165"/>
      <c r="DI49" s="165"/>
      <c r="DJ49" s="165"/>
      <c r="DK49" s="165"/>
      <c r="DL49" s="165"/>
      <c r="DM49" s="165"/>
      <c r="DN49" s="165"/>
      <c r="DO49" s="165"/>
      <c r="DP49" s="165"/>
      <c r="DQ49" s="165"/>
      <c r="DR49" s="165"/>
      <c r="DS49" s="165"/>
      <c r="DT49" s="165"/>
      <c r="DU49" s="165"/>
      <c r="DV49" s="165"/>
      <c r="DW49" s="165"/>
      <c r="DX49" s="165"/>
      <c r="DY49" s="165"/>
      <c r="DZ49" s="165"/>
      <c r="EA49" s="165"/>
      <c r="EB49" s="165"/>
      <c r="EC49" s="165"/>
      <c r="ED49" s="165"/>
      <c r="EE49" s="165"/>
      <c r="EF49" s="165"/>
      <c r="EG49" s="165"/>
      <c r="EH49" s="165"/>
      <c r="EI49" s="165"/>
      <c r="EJ49" s="165"/>
      <c r="EK49" s="165"/>
      <c r="EL49" s="165"/>
      <c r="EM49" s="165"/>
      <c r="EN49" s="165"/>
      <c r="EO49" s="165"/>
      <c r="EP49" s="165"/>
      <c r="EQ49" s="165"/>
      <c r="ER49" s="165"/>
      <c r="ES49" s="165"/>
      <c r="ET49" s="165"/>
      <c r="EU49" s="165"/>
      <c r="EV49" s="165"/>
      <c r="EW49" s="165"/>
      <c r="EX49" s="165"/>
      <c r="EY49" s="165"/>
      <c r="EZ49" s="165"/>
      <c r="FA49" s="165"/>
      <c r="FB49" s="165"/>
      <c r="FC49" s="165"/>
      <c r="FD49" s="165"/>
      <c r="FE49" s="165"/>
      <c r="FF49" s="165"/>
      <c r="FG49" s="165"/>
      <c r="FH49" s="165"/>
      <c r="FI49" s="165"/>
      <c r="FJ49" s="165"/>
      <c r="FK49" s="165"/>
      <c r="FL49" s="165"/>
      <c r="FM49" s="165"/>
      <c r="FN49" s="165"/>
      <c r="FO49" s="165"/>
      <c r="FP49" s="165"/>
      <c r="FQ49" s="165"/>
      <c r="FR49" s="165"/>
      <c r="FS49" s="165"/>
      <c r="FT49" s="165"/>
      <c r="FU49" s="165"/>
      <c r="FV49" s="165"/>
      <c r="FW49" s="165"/>
      <c r="FX49" s="165"/>
      <c r="FY49" s="165"/>
      <c r="FZ49" s="165"/>
      <c r="GA49" s="165"/>
      <c r="GB49" s="165"/>
      <c r="GC49" s="165"/>
      <c r="GD49" s="165"/>
      <c r="GE49" s="165"/>
      <c r="GF49" s="165"/>
      <c r="GG49" s="165"/>
      <c r="GH49" s="165"/>
      <c r="GI49" s="165"/>
      <c r="GJ49" s="165"/>
      <c r="GK49" s="165"/>
      <c r="GL49" s="165"/>
      <c r="GM49" s="165"/>
      <c r="GN49" s="165"/>
      <c r="GO49" s="165"/>
      <c r="GP49" s="165"/>
      <c r="GQ49" s="165"/>
      <c r="GR49" s="165"/>
      <c r="GS49" s="165"/>
      <c r="GT49" s="165"/>
      <c r="GU49" s="165"/>
      <c r="GV49" s="165"/>
      <c r="GW49" s="165"/>
      <c r="GX49" s="165"/>
      <c r="GY49" s="165"/>
      <c r="GZ49" s="165"/>
      <c r="HA49" s="165"/>
      <c r="HB49" s="165"/>
      <c r="HC49" s="165"/>
      <c r="HD49" s="165"/>
      <c r="HE49" s="165"/>
      <c r="HF49" s="165"/>
      <c r="HG49" s="165"/>
      <c r="HH49" s="165"/>
      <c r="HI49" s="165"/>
      <c r="HJ49" s="165"/>
      <c r="HK49" s="165"/>
      <c r="HL49" s="165"/>
      <c r="HM49" s="165"/>
      <c r="HN49" s="165"/>
      <c r="HO49" s="165"/>
      <c r="HP49" s="165"/>
      <c r="HQ49" s="165"/>
      <c r="HR49" s="165"/>
      <c r="HS49" s="165"/>
      <c r="HT49" s="165"/>
      <c r="HU49" s="165"/>
      <c r="HV49" s="165"/>
      <c r="HW49" s="165"/>
      <c r="HX49" s="165"/>
      <c r="HY49" s="165"/>
      <c r="HZ49" s="165"/>
      <c r="IA49" s="165"/>
      <c r="IB49" s="165"/>
      <c r="IC49" s="165"/>
      <c r="ID49" s="165"/>
      <c r="IE49" s="165"/>
      <c r="IF49" s="165"/>
      <c r="IG49" s="165"/>
      <c r="IH49" s="165"/>
      <c r="II49" s="165"/>
      <c r="IJ49" s="165"/>
      <c r="IK49" s="165"/>
      <c r="IL49" s="165"/>
      <c r="IM49" s="165"/>
    </row>
    <row r="50" spans="1:247" s="166" customFormat="1" ht="12.75" customHeight="1" x14ac:dyDescent="0.25">
      <c r="A50" s="164"/>
      <c r="B50" s="191" t="s">
        <v>32</v>
      </c>
      <c r="C50" s="181"/>
      <c r="D50" s="182"/>
      <c r="E50" s="181"/>
      <c r="F50" s="183"/>
      <c r="G50" s="183">
        <f t="shared" ref="G50:G71" si="2">D50*F50</f>
        <v>0</v>
      </c>
      <c r="H50" s="158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5"/>
      <c r="BR50" s="165"/>
      <c r="BS50" s="165"/>
      <c r="BT50" s="165"/>
      <c r="BU50" s="165"/>
      <c r="BV50" s="165"/>
      <c r="BW50" s="165"/>
      <c r="BX50" s="165"/>
      <c r="BY50" s="165"/>
      <c r="BZ50" s="165"/>
      <c r="CA50" s="165"/>
      <c r="CB50" s="165"/>
      <c r="CC50" s="165"/>
      <c r="CD50" s="165"/>
      <c r="CE50" s="165"/>
      <c r="CF50" s="165"/>
      <c r="CG50" s="165"/>
      <c r="CH50" s="165"/>
      <c r="CI50" s="165"/>
      <c r="CJ50" s="165"/>
      <c r="CK50" s="165"/>
      <c r="CL50" s="165"/>
      <c r="CM50" s="165"/>
      <c r="CN50" s="165"/>
      <c r="CO50" s="165"/>
      <c r="CP50" s="165"/>
      <c r="CQ50" s="165"/>
      <c r="CR50" s="165"/>
      <c r="CS50" s="165"/>
      <c r="CT50" s="165"/>
      <c r="CU50" s="165"/>
      <c r="CV50" s="165"/>
      <c r="CW50" s="165"/>
      <c r="CX50" s="165"/>
      <c r="CY50" s="165"/>
      <c r="CZ50" s="165"/>
      <c r="DA50" s="165"/>
      <c r="DB50" s="165"/>
      <c r="DC50" s="165"/>
      <c r="DD50" s="165"/>
      <c r="DE50" s="165"/>
      <c r="DF50" s="165"/>
      <c r="DG50" s="165"/>
      <c r="DH50" s="165"/>
      <c r="DI50" s="165"/>
      <c r="DJ50" s="165"/>
      <c r="DK50" s="165"/>
      <c r="DL50" s="165"/>
      <c r="DM50" s="165"/>
      <c r="DN50" s="165"/>
      <c r="DO50" s="165"/>
      <c r="DP50" s="165"/>
      <c r="DQ50" s="165"/>
      <c r="DR50" s="165"/>
      <c r="DS50" s="165"/>
      <c r="DT50" s="165"/>
      <c r="DU50" s="165"/>
      <c r="DV50" s="165"/>
      <c r="DW50" s="165"/>
      <c r="DX50" s="165"/>
      <c r="DY50" s="165"/>
      <c r="DZ50" s="165"/>
      <c r="EA50" s="165"/>
      <c r="EB50" s="165"/>
      <c r="EC50" s="165"/>
      <c r="ED50" s="165"/>
      <c r="EE50" s="165"/>
      <c r="EF50" s="165"/>
      <c r="EG50" s="165"/>
      <c r="EH50" s="165"/>
      <c r="EI50" s="165"/>
      <c r="EJ50" s="165"/>
      <c r="EK50" s="165"/>
      <c r="EL50" s="165"/>
      <c r="EM50" s="165"/>
      <c r="EN50" s="165"/>
      <c r="EO50" s="165"/>
      <c r="EP50" s="165"/>
      <c r="EQ50" s="165"/>
      <c r="ER50" s="165"/>
      <c r="ES50" s="165"/>
      <c r="ET50" s="165"/>
      <c r="EU50" s="165"/>
      <c r="EV50" s="165"/>
      <c r="EW50" s="165"/>
      <c r="EX50" s="165"/>
      <c r="EY50" s="165"/>
      <c r="EZ50" s="165"/>
      <c r="FA50" s="165"/>
      <c r="FB50" s="165"/>
      <c r="FC50" s="165"/>
      <c r="FD50" s="165"/>
      <c r="FE50" s="165"/>
      <c r="FF50" s="165"/>
      <c r="FG50" s="165"/>
      <c r="FH50" s="165"/>
      <c r="FI50" s="165"/>
      <c r="FJ50" s="165"/>
      <c r="FK50" s="165"/>
      <c r="FL50" s="165"/>
      <c r="FM50" s="165"/>
      <c r="FN50" s="165"/>
      <c r="FO50" s="165"/>
      <c r="FP50" s="165"/>
      <c r="FQ50" s="165"/>
      <c r="FR50" s="165"/>
      <c r="FS50" s="165"/>
      <c r="FT50" s="165"/>
      <c r="FU50" s="165"/>
      <c r="FV50" s="165"/>
      <c r="FW50" s="165"/>
      <c r="FX50" s="165"/>
      <c r="FY50" s="165"/>
      <c r="FZ50" s="165"/>
      <c r="GA50" s="165"/>
      <c r="GB50" s="165"/>
      <c r="GC50" s="165"/>
      <c r="GD50" s="165"/>
      <c r="GE50" s="165"/>
      <c r="GF50" s="165"/>
      <c r="GG50" s="165"/>
      <c r="GH50" s="165"/>
      <c r="GI50" s="165"/>
      <c r="GJ50" s="165"/>
      <c r="GK50" s="165"/>
      <c r="GL50" s="165"/>
      <c r="GM50" s="165"/>
      <c r="GN50" s="165"/>
      <c r="GO50" s="165"/>
      <c r="GP50" s="165"/>
      <c r="GQ50" s="165"/>
      <c r="GR50" s="165"/>
      <c r="GS50" s="165"/>
      <c r="GT50" s="165"/>
      <c r="GU50" s="165"/>
      <c r="GV50" s="165"/>
      <c r="GW50" s="165"/>
      <c r="GX50" s="165"/>
      <c r="GY50" s="165"/>
      <c r="GZ50" s="165"/>
      <c r="HA50" s="165"/>
      <c r="HB50" s="165"/>
      <c r="HC50" s="165"/>
      <c r="HD50" s="165"/>
      <c r="HE50" s="165"/>
      <c r="HF50" s="165"/>
      <c r="HG50" s="165"/>
      <c r="HH50" s="165"/>
      <c r="HI50" s="165"/>
      <c r="HJ50" s="165"/>
      <c r="HK50" s="165"/>
      <c r="HL50" s="165"/>
      <c r="HM50" s="165"/>
      <c r="HN50" s="165"/>
      <c r="HO50" s="165"/>
      <c r="HP50" s="165"/>
      <c r="HQ50" s="165"/>
      <c r="HR50" s="165"/>
      <c r="HS50" s="165"/>
      <c r="HT50" s="165"/>
      <c r="HU50" s="165"/>
      <c r="HV50" s="165"/>
      <c r="HW50" s="165"/>
      <c r="HX50" s="165"/>
      <c r="HY50" s="165"/>
      <c r="HZ50" s="165"/>
      <c r="IA50" s="165"/>
      <c r="IB50" s="165"/>
      <c r="IC50" s="165"/>
      <c r="ID50" s="165"/>
      <c r="IE50" s="165"/>
      <c r="IF50" s="165"/>
      <c r="IG50" s="165"/>
      <c r="IH50" s="165"/>
      <c r="II50" s="165"/>
      <c r="IJ50" s="165"/>
      <c r="IK50" s="165"/>
      <c r="IL50" s="165"/>
      <c r="IM50" s="165"/>
    </row>
    <row r="51" spans="1:247" s="166" customFormat="1" ht="12.75" customHeight="1" x14ac:dyDescent="0.25">
      <c r="A51" s="164"/>
      <c r="B51" s="180" t="s">
        <v>97</v>
      </c>
      <c r="C51" s="181" t="s">
        <v>33</v>
      </c>
      <c r="D51" s="182">
        <v>200</v>
      </c>
      <c r="E51" s="181" t="s">
        <v>86</v>
      </c>
      <c r="F51" s="183">
        <v>978.24199999999996</v>
      </c>
      <c r="G51" s="183">
        <f t="shared" si="2"/>
        <v>195648.4</v>
      </c>
      <c r="H51" s="158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165"/>
      <c r="BR51" s="165"/>
      <c r="BS51" s="165"/>
      <c r="BT51" s="165"/>
      <c r="BU51" s="165"/>
      <c r="BV51" s="165"/>
      <c r="BW51" s="165"/>
      <c r="BX51" s="165"/>
      <c r="BY51" s="165"/>
      <c r="BZ51" s="165"/>
      <c r="CA51" s="165"/>
      <c r="CB51" s="165"/>
      <c r="CC51" s="165"/>
      <c r="CD51" s="165"/>
      <c r="CE51" s="165"/>
      <c r="CF51" s="165"/>
      <c r="CG51" s="165"/>
      <c r="CH51" s="165"/>
      <c r="CI51" s="165"/>
      <c r="CJ51" s="165"/>
      <c r="CK51" s="165"/>
      <c r="CL51" s="165"/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5"/>
      <c r="CZ51" s="165"/>
      <c r="DA51" s="165"/>
      <c r="DB51" s="165"/>
      <c r="DC51" s="165"/>
      <c r="DD51" s="165"/>
      <c r="DE51" s="165"/>
      <c r="DF51" s="165"/>
      <c r="DG51" s="165"/>
      <c r="DH51" s="165"/>
      <c r="DI51" s="165"/>
      <c r="DJ51" s="165"/>
      <c r="DK51" s="165"/>
      <c r="DL51" s="165"/>
      <c r="DM51" s="165"/>
      <c r="DN51" s="165"/>
      <c r="DO51" s="165"/>
      <c r="DP51" s="165"/>
      <c r="DQ51" s="165"/>
      <c r="DR51" s="165"/>
      <c r="DS51" s="165"/>
      <c r="DT51" s="165"/>
      <c r="DU51" s="165"/>
      <c r="DV51" s="165"/>
      <c r="DW51" s="165"/>
      <c r="DX51" s="165"/>
      <c r="DY51" s="165"/>
      <c r="DZ51" s="165"/>
      <c r="EA51" s="165"/>
      <c r="EB51" s="165"/>
      <c r="EC51" s="165"/>
      <c r="ED51" s="165"/>
      <c r="EE51" s="165"/>
      <c r="EF51" s="165"/>
      <c r="EG51" s="165"/>
      <c r="EH51" s="165"/>
      <c r="EI51" s="165"/>
      <c r="EJ51" s="165"/>
      <c r="EK51" s="165"/>
      <c r="EL51" s="165"/>
      <c r="EM51" s="165"/>
      <c r="EN51" s="165"/>
      <c r="EO51" s="165"/>
      <c r="EP51" s="165"/>
      <c r="EQ51" s="165"/>
      <c r="ER51" s="165"/>
      <c r="ES51" s="165"/>
      <c r="ET51" s="165"/>
      <c r="EU51" s="165"/>
      <c r="EV51" s="165"/>
      <c r="EW51" s="165"/>
      <c r="EX51" s="165"/>
      <c r="EY51" s="165"/>
      <c r="EZ51" s="165"/>
      <c r="FA51" s="165"/>
      <c r="FB51" s="165"/>
      <c r="FC51" s="165"/>
      <c r="FD51" s="165"/>
      <c r="FE51" s="165"/>
      <c r="FF51" s="165"/>
      <c r="FG51" s="165"/>
      <c r="FH51" s="165"/>
      <c r="FI51" s="165"/>
      <c r="FJ51" s="165"/>
      <c r="FK51" s="165"/>
      <c r="FL51" s="165"/>
      <c r="FM51" s="165"/>
      <c r="FN51" s="165"/>
      <c r="FO51" s="165"/>
      <c r="FP51" s="165"/>
      <c r="FQ51" s="165"/>
      <c r="FR51" s="165"/>
      <c r="FS51" s="165"/>
      <c r="FT51" s="165"/>
      <c r="FU51" s="165"/>
      <c r="FV51" s="165"/>
      <c r="FW51" s="165"/>
      <c r="FX51" s="165"/>
      <c r="FY51" s="165"/>
      <c r="FZ51" s="165"/>
      <c r="GA51" s="165"/>
      <c r="GB51" s="165"/>
      <c r="GC51" s="165"/>
      <c r="GD51" s="165"/>
      <c r="GE51" s="165"/>
      <c r="GF51" s="165"/>
      <c r="GG51" s="165"/>
      <c r="GH51" s="165"/>
      <c r="GI51" s="165"/>
      <c r="GJ51" s="165"/>
      <c r="GK51" s="165"/>
      <c r="GL51" s="165"/>
      <c r="GM51" s="165"/>
      <c r="GN51" s="165"/>
      <c r="GO51" s="165"/>
      <c r="GP51" s="165"/>
      <c r="GQ51" s="165"/>
      <c r="GR51" s="165"/>
      <c r="GS51" s="165"/>
      <c r="GT51" s="165"/>
      <c r="GU51" s="165"/>
      <c r="GV51" s="165"/>
      <c r="GW51" s="165"/>
      <c r="GX51" s="165"/>
      <c r="GY51" s="165"/>
      <c r="GZ51" s="165"/>
      <c r="HA51" s="165"/>
      <c r="HB51" s="165"/>
      <c r="HC51" s="165"/>
      <c r="HD51" s="165"/>
      <c r="HE51" s="165"/>
      <c r="HF51" s="165"/>
      <c r="HG51" s="165"/>
      <c r="HH51" s="165"/>
      <c r="HI51" s="165"/>
      <c r="HJ51" s="165"/>
      <c r="HK51" s="165"/>
      <c r="HL51" s="165"/>
      <c r="HM51" s="165"/>
      <c r="HN51" s="165"/>
      <c r="HO51" s="165"/>
      <c r="HP51" s="165"/>
      <c r="HQ51" s="165"/>
      <c r="HR51" s="165"/>
      <c r="HS51" s="165"/>
      <c r="HT51" s="165"/>
      <c r="HU51" s="165"/>
      <c r="HV51" s="165"/>
      <c r="HW51" s="165"/>
      <c r="HX51" s="165"/>
      <c r="HY51" s="165"/>
      <c r="HZ51" s="165"/>
      <c r="IA51" s="165"/>
      <c r="IB51" s="165"/>
      <c r="IC51" s="165"/>
      <c r="ID51" s="165"/>
      <c r="IE51" s="165"/>
      <c r="IF51" s="165"/>
      <c r="IG51" s="165"/>
      <c r="IH51" s="165"/>
      <c r="II51" s="165"/>
      <c r="IJ51" s="165"/>
      <c r="IK51" s="165"/>
      <c r="IL51" s="165"/>
      <c r="IM51" s="165"/>
    </row>
    <row r="52" spans="1:247" s="187" customFormat="1" ht="12.75" customHeight="1" x14ac:dyDescent="0.25">
      <c r="A52" s="184"/>
      <c r="B52" s="180" t="s">
        <v>98</v>
      </c>
      <c r="C52" s="181" t="s">
        <v>33</v>
      </c>
      <c r="D52" s="182">
        <v>250</v>
      </c>
      <c r="E52" s="181" t="s">
        <v>123</v>
      </c>
      <c r="F52" s="183">
        <v>1213.8</v>
      </c>
      <c r="G52" s="183">
        <f t="shared" si="2"/>
        <v>303450</v>
      </c>
      <c r="H52" s="185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6"/>
      <c r="DE52" s="186"/>
      <c r="DF52" s="186"/>
      <c r="DG52" s="186"/>
      <c r="DH52" s="186"/>
      <c r="DI52" s="186"/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6"/>
      <c r="DY52" s="186"/>
      <c r="DZ52" s="186"/>
      <c r="EA52" s="186"/>
      <c r="EB52" s="186"/>
      <c r="EC52" s="186"/>
      <c r="ED52" s="186"/>
      <c r="EE52" s="186"/>
      <c r="EF52" s="186"/>
      <c r="EG52" s="186"/>
      <c r="EH52" s="186"/>
      <c r="EI52" s="186"/>
      <c r="EJ52" s="186"/>
      <c r="EK52" s="186"/>
      <c r="EL52" s="186"/>
      <c r="EM52" s="186"/>
      <c r="EN52" s="186"/>
      <c r="EO52" s="186"/>
      <c r="EP52" s="186"/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6"/>
      <c r="GB52" s="186"/>
      <c r="GC52" s="186"/>
      <c r="GD52" s="186"/>
      <c r="GE52" s="186"/>
      <c r="GF52" s="186"/>
      <c r="GG52" s="186"/>
      <c r="GH52" s="186"/>
      <c r="GI52" s="186"/>
      <c r="GJ52" s="186"/>
      <c r="GK52" s="186"/>
      <c r="GL52" s="186"/>
      <c r="GM52" s="186"/>
      <c r="GN52" s="186"/>
      <c r="GO52" s="186"/>
      <c r="GP52" s="186"/>
      <c r="GQ52" s="186"/>
      <c r="GR52" s="186"/>
      <c r="GS52" s="186"/>
      <c r="GT52" s="186"/>
      <c r="GU52" s="186"/>
      <c r="GV52" s="186"/>
      <c r="GW52" s="186"/>
      <c r="GX52" s="186"/>
      <c r="GY52" s="186"/>
      <c r="GZ52" s="186"/>
      <c r="HA52" s="186"/>
      <c r="HB52" s="186"/>
      <c r="HC52" s="186"/>
      <c r="HD52" s="186"/>
      <c r="HE52" s="186"/>
      <c r="HF52" s="186"/>
      <c r="HG52" s="186"/>
      <c r="HH52" s="186"/>
      <c r="HI52" s="186"/>
      <c r="HJ52" s="186"/>
      <c r="HK52" s="186"/>
      <c r="HL52" s="186"/>
      <c r="HM52" s="186"/>
      <c r="HN52" s="186"/>
      <c r="HO52" s="186"/>
      <c r="HP52" s="186"/>
      <c r="HQ52" s="186"/>
      <c r="HR52" s="186"/>
      <c r="HS52" s="186"/>
      <c r="HT52" s="186"/>
      <c r="HU52" s="186"/>
      <c r="HV52" s="186"/>
      <c r="HW52" s="186"/>
      <c r="HX52" s="186"/>
      <c r="HY52" s="186"/>
      <c r="HZ52" s="186"/>
      <c r="IA52" s="186"/>
      <c r="IB52" s="186"/>
      <c r="IC52" s="186"/>
      <c r="ID52" s="186"/>
      <c r="IE52" s="186"/>
      <c r="IF52" s="186"/>
      <c r="IG52" s="186"/>
      <c r="IH52" s="186"/>
      <c r="II52" s="186"/>
      <c r="IJ52" s="186"/>
      <c r="IK52" s="186"/>
      <c r="IL52" s="186"/>
      <c r="IM52" s="186"/>
    </row>
    <row r="53" spans="1:247" s="187" customFormat="1" ht="12.75" customHeight="1" x14ac:dyDescent="0.25">
      <c r="A53" s="184"/>
      <c r="B53" s="180" t="s">
        <v>127</v>
      </c>
      <c r="C53" s="181" t="s">
        <v>33</v>
      </c>
      <c r="D53" s="182">
        <v>350</v>
      </c>
      <c r="E53" s="181" t="s">
        <v>99</v>
      </c>
      <c r="F53" s="183">
        <v>1188</v>
      </c>
      <c r="G53" s="183">
        <f t="shared" si="2"/>
        <v>415800</v>
      </c>
      <c r="H53" s="185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6"/>
      <c r="BQ53" s="186"/>
      <c r="BR53" s="186"/>
      <c r="BS53" s="186"/>
      <c r="BT53" s="186"/>
      <c r="BU53" s="186"/>
      <c r="BV53" s="186"/>
      <c r="BW53" s="186"/>
      <c r="BX53" s="186"/>
      <c r="BY53" s="186"/>
      <c r="BZ53" s="186"/>
      <c r="CA53" s="186"/>
      <c r="CB53" s="186"/>
      <c r="CC53" s="186"/>
      <c r="CD53" s="186"/>
      <c r="CE53" s="186"/>
      <c r="CF53" s="186"/>
      <c r="CG53" s="186"/>
      <c r="CH53" s="186"/>
      <c r="CI53" s="186"/>
      <c r="CJ53" s="186"/>
      <c r="CK53" s="186"/>
      <c r="CL53" s="186"/>
      <c r="CM53" s="186"/>
      <c r="CN53" s="186"/>
      <c r="CO53" s="186"/>
      <c r="CP53" s="186"/>
      <c r="CQ53" s="186"/>
      <c r="CR53" s="186"/>
      <c r="CS53" s="186"/>
      <c r="CT53" s="186"/>
      <c r="CU53" s="186"/>
      <c r="CV53" s="186"/>
      <c r="CW53" s="186"/>
      <c r="CX53" s="186"/>
      <c r="CY53" s="186"/>
      <c r="CZ53" s="186"/>
      <c r="DA53" s="186"/>
      <c r="DB53" s="186"/>
      <c r="DC53" s="186"/>
      <c r="DD53" s="186"/>
      <c r="DE53" s="186"/>
      <c r="DF53" s="186"/>
      <c r="DG53" s="186"/>
      <c r="DH53" s="186"/>
      <c r="DI53" s="186"/>
      <c r="DJ53" s="186"/>
      <c r="DK53" s="186"/>
      <c r="DL53" s="186"/>
      <c r="DM53" s="186"/>
      <c r="DN53" s="186"/>
      <c r="DO53" s="186"/>
      <c r="DP53" s="186"/>
      <c r="DQ53" s="186"/>
      <c r="DR53" s="186"/>
      <c r="DS53" s="186"/>
      <c r="DT53" s="186"/>
      <c r="DU53" s="186"/>
      <c r="DV53" s="186"/>
      <c r="DW53" s="186"/>
      <c r="DX53" s="186"/>
      <c r="DY53" s="186"/>
      <c r="DZ53" s="186"/>
      <c r="EA53" s="186"/>
      <c r="EB53" s="186"/>
      <c r="EC53" s="186"/>
      <c r="ED53" s="186"/>
      <c r="EE53" s="186"/>
      <c r="EF53" s="186"/>
      <c r="EG53" s="186"/>
      <c r="EH53" s="186"/>
      <c r="EI53" s="186"/>
      <c r="EJ53" s="186"/>
      <c r="EK53" s="186"/>
      <c r="EL53" s="186"/>
      <c r="EM53" s="186"/>
      <c r="EN53" s="186"/>
      <c r="EO53" s="186"/>
      <c r="EP53" s="186"/>
      <c r="EQ53" s="186"/>
      <c r="ER53" s="186"/>
      <c r="ES53" s="186"/>
      <c r="ET53" s="186"/>
      <c r="EU53" s="186"/>
      <c r="EV53" s="186"/>
      <c r="EW53" s="186"/>
      <c r="EX53" s="186"/>
      <c r="EY53" s="186"/>
      <c r="EZ53" s="186"/>
      <c r="FA53" s="186"/>
      <c r="FB53" s="186"/>
      <c r="FC53" s="186"/>
      <c r="FD53" s="186"/>
      <c r="FE53" s="186"/>
      <c r="FF53" s="186"/>
      <c r="FG53" s="186"/>
      <c r="FH53" s="186"/>
      <c r="FI53" s="186"/>
      <c r="FJ53" s="186"/>
      <c r="FK53" s="186"/>
      <c r="FL53" s="186"/>
      <c r="FM53" s="186"/>
      <c r="FN53" s="186"/>
      <c r="FO53" s="186"/>
      <c r="FP53" s="186"/>
      <c r="FQ53" s="186"/>
      <c r="FR53" s="186"/>
      <c r="FS53" s="186"/>
      <c r="FT53" s="186"/>
      <c r="FU53" s="186"/>
      <c r="FV53" s="186"/>
      <c r="FW53" s="186"/>
      <c r="FX53" s="186"/>
      <c r="FY53" s="186"/>
      <c r="FZ53" s="186"/>
      <c r="GA53" s="186"/>
      <c r="GB53" s="186"/>
      <c r="GC53" s="186"/>
      <c r="GD53" s="186"/>
      <c r="GE53" s="186"/>
      <c r="GF53" s="186"/>
      <c r="GG53" s="186"/>
      <c r="GH53" s="186"/>
      <c r="GI53" s="186"/>
      <c r="GJ53" s="186"/>
      <c r="GK53" s="186"/>
      <c r="GL53" s="186"/>
      <c r="GM53" s="186"/>
      <c r="GN53" s="186"/>
      <c r="GO53" s="186"/>
      <c r="GP53" s="186"/>
      <c r="GQ53" s="186"/>
      <c r="GR53" s="186"/>
      <c r="GS53" s="186"/>
      <c r="GT53" s="186"/>
      <c r="GU53" s="186"/>
      <c r="GV53" s="186"/>
      <c r="GW53" s="186"/>
      <c r="GX53" s="186"/>
      <c r="GY53" s="186"/>
      <c r="GZ53" s="186"/>
      <c r="HA53" s="186"/>
      <c r="HB53" s="186"/>
      <c r="HC53" s="186"/>
      <c r="HD53" s="186"/>
      <c r="HE53" s="186"/>
      <c r="HF53" s="186"/>
      <c r="HG53" s="186"/>
      <c r="HH53" s="186"/>
      <c r="HI53" s="186"/>
      <c r="HJ53" s="186"/>
      <c r="HK53" s="186"/>
      <c r="HL53" s="186"/>
      <c r="HM53" s="186"/>
      <c r="HN53" s="186"/>
      <c r="HO53" s="186"/>
      <c r="HP53" s="186"/>
      <c r="HQ53" s="186"/>
      <c r="HR53" s="186"/>
      <c r="HS53" s="186"/>
      <c r="HT53" s="186"/>
      <c r="HU53" s="186"/>
      <c r="HV53" s="186"/>
      <c r="HW53" s="186"/>
      <c r="HX53" s="186"/>
      <c r="HY53" s="186"/>
      <c r="HZ53" s="186"/>
      <c r="IA53" s="186"/>
      <c r="IB53" s="186"/>
      <c r="IC53" s="186"/>
      <c r="ID53" s="186"/>
      <c r="IE53" s="186"/>
      <c r="IF53" s="186"/>
      <c r="IG53" s="186"/>
      <c r="IH53" s="186"/>
      <c r="II53" s="186"/>
      <c r="IJ53" s="186"/>
      <c r="IK53" s="186"/>
      <c r="IL53" s="186"/>
      <c r="IM53" s="186"/>
    </row>
    <row r="54" spans="1:247" s="187" customFormat="1" ht="12.75" customHeight="1" x14ac:dyDescent="0.25">
      <c r="A54" s="184"/>
      <c r="B54" s="180" t="s">
        <v>100</v>
      </c>
      <c r="C54" s="181" t="s">
        <v>33</v>
      </c>
      <c r="D54" s="182">
        <v>250</v>
      </c>
      <c r="E54" s="181" t="s">
        <v>77</v>
      </c>
      <c r="F54" s="183">
        <v>1980</v>
      </c>
      <c r="G54" s="183">
        <f t="shared" si="2"/>
        <v>495000</v>
      </c>
      <c r="H54" s="185"/>
      <c r="I54" s="186"/>
      <c r="J54" s="186"/>
      <c r="K54" s="186"/>
      <c r="L54" s="186"/>
      <c r="M54" s="186"/>
      <c r="N54" s="186"/>
      <c r="O54" s="186"/>
      <c r="P54" s="186"/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6"/>
      <c r="BR54" s="186"/>
      <c r="BS54" s="186"/>
      <c r="BT54" s="186"/>
      <c r="BU54" s="186"/>
      <c r="BV54" s="186"/>
      <c r="BW54" s="186"/>
      <c r="BX54" s="186"/>
      <c r="BY54" s="186"/>
      <c r="BZ54" s="186"/>
      <c r="CA54" s="186"/>
      <c r="CB54" s="186"/>
      <c r="CC54" s="186"/>
      <c r="CD54" s="186"/>
      <c r="CE54" s="186"/>
      <c r="CF54" s="186"/>
      <c r="CG54" s="186"/>
      <c r="CH54" s="186"/>
      <c r="CI54" s="186"/>
      <c r="CJ54" s="186"/>
      <c r="CK54" s="186"/>
      <c r="CL54" s="186"/>
      <c r="CM54" s="186"/>
      <c r="CN54" s="186"/>
      <c r="CO54" s="186"/>
      <c r="CP54" s="186"/>
      <c r="CQ54" s="186"/>
      <c r="CR54" s="186"/>
      <c r="CS54" s="186"/>
      <c r="CT54" s="186"/>
      <c r="CU54" s="186"/>
      <c r="CV54" s="186"/>
      <c r="CW54" s="186"/>
      <c r="CX54" s="186"/>
      <c r="CY54" s="186"/>
      <c r="CZ54" s="186"/>
      <c r="DA54" s="186"/>
      <c r="DB54" s="186"/>
      <c r="DC54" s="186"/>
      <c r="DD54" s="186"/>
      <c r="DE54" s="186"/>
      <c r="DF54" s="186"/>
      <c r="DG54" s="186"/>
      <c r="DH54" s="186"/>
      <c r="DI54" s="186"/>
      <c r="DJ54" s="186"/>
      <c r="DK54" s="186"/>
      <c r="DL54" s="186"/>
      <c r="DM54" s="186"/>
      <c r="DN54" s="186"/>
      <c r="DO54" s="186"/>
      <c r="DP54" s="186"/>
      <c r="DQ54" s="186"/>
      <c r="DR54" s="186"/>
      <c r="DS54" s="186"/>
      <c r="DT54" s="186"/>
      <c r="DU54" s="186"/>
      <c r="DV54" s="186"/>
      <c r="DW54" s="186"/>
      <c r="DX54" s="186"/>
      <c r="DY54" s="186"/>
      <c r="DZ54" s="186"/>
      <c r="EA54" s="186"/>
      <c r="EB54" s="186"/>
      <c r="EC54" s="186"/>
      <c r="ED54" s="186"/>
      <c r="EE54" s="186"/>
      <c r="EF54" s="186"/>
      <c r="EG54" s="186"/>
      <c r="EH54" s="186"/>
      <c r="EI54" s="186"/>
      <c r="EJ54" s="186"/>
      <c r="EK54" s="186"/>
      <c r="EL54" s="186"/>
      <c r="EM54" s="186"/>
      <c r="EN54" s="186"/>
      <c r="EO54" s="186"/>
      <c r="EP54" s="186"/>
      <c r="EQ54" s="186"/>
      <c r="ER54" s="186"/>
      <c r="ES54" s="186"/>
      <c r="ET54" s="186"/>
      <c r="EU54" s="186"/>
      <c r="EV54" s="186"/>
      <c r="EW54" s="186"/>
      <c r="EX54" s="186"/>
      <c r="EY54" s="186"/>
      <c r="EZ54" s="186"/>
      <c r="FA54" s="186"/>
      <c r="FB54" s="186"/>
      <c r="FC54" s="186"/>
      <c r="FD54" s="186"/>
      <c r="FE54" s="186"/>
      <c r="FF54" s="186"/>
      <c r="FG54" s="186"/>
      <c r="FH54" s="186"/>
      <c r="FI54" s="186"/>
      <c r="FJ54" s="186"/>
      <c r="FK54" s="186"/>
      <c r="FL54" s="186"/>
      <c r="FM54" s="186"/>
      <c r="FN54" s="186"/>
      <c r="FO54" s="186"/>
      <c r="FP54" s="186"/>
      <c r="FQ54" s="186"/>
      <c r="FR54" s="186"/>
      <c r="FS54" s="186"/>
      <c r="FT54" s="186"/>
      <c r="FU54" s="186"/>
      <c r="FV54" s="186"/>
      <c r="FW54" s="186"/>
      <c r="FX54" s="186"/>
      <c r="FY54" s="186"/>
      <c r="FZ54" s="186"/>
      <c r="GA54" s="186"/>
      <c r="GB54" s="186"/>
      <c r="GC54" s="186"/>
      <c r="GD54" s="186"/>
      <c r="GE54" s="186"/>
      <c r="GF54" s="186"/>
      <c r="GG54" s="186"/>
      <c r="GH54" s="186"/>
      <c r="GI54" s="186"/>
      <c r="GJ54" s="186"/>
      <c r="GK54" s="186"/>
      <c r="GL54" s="186"/>
      <c r="GM54" s="186"/>
      <c r="GN54" s="186"/>
      <c r="GO54" s="186"/>
      <c r="GP54" s="186"/>
      <c r="GQ54" s="186"/>
      <c r="GR54" s="186"/>
      <c r="GS54" s="186"/>
      <c r="GT54" s="186"/>
      <c r="GU54" s="186"/>
      <c r="GV54" s="186"/>
      <c r="GW54" s="186"/>
      <c r="GX54" s="186"/>
      <c r="GY54" s="186"/>
      <c r="GZ54" s="186"/>
      <c r="HA54" s="186"/>
      <c r="HB54" s="186"/>
      <c r="HC54" s="186"/>
      <c r="HD54" s="186"/>
      <c r="HE54" s="186"/>
      <c r="HF54" s="186"/>
      <c r="HG54" s="186"/>
      <c r="HH54" s="186"/>
      <c r="HI54" s="186"/>
      <c r="HJ54" s="186"/>
      <c r="HK54" s="186"/>
      <c r="HL54" s="186"/>
      <c r="HM54" s="186"/>
      <c r="HN54" s="186"/>
      <c r="HO54" s="186"/>
      <c r="HP54" s="186"/>
      <c r="HQ54" s="186"/>
      <c r="HR54" s="186"/>
      <c r="HS54" s="186"/>
      <c r="HT54" s="186"/>
      <c r="HU54" s="186"/>
      <c r="HV54" s="186"/>
      <c r="HW54" s="186"/>
      <c r="HX54" s="186"/>
      <c r="HY54" s="186"/>
      <c r="HZ54" s="186"/>
      <c r="IA54" s="186"/>
      <c r="IB54" s="186"/>
      <c r="IC54" s="186"/>
      <c r="ID54" s="186"/>
      <c r="IE54" s="186"/>
      <c r="IF54" s="186"/>
      <c r="IG54" s="186"/>
      <c r="IH54" s="186"/>
      <c r="II54" s="186"/>
      <c r="IJ54" s="186"/>
      <c r="IK54" s="186"/>
      <c r="IL54" s="186"/>
      <c r="IM54" s="186"/>
    </row>
    <row r="55" spans="1:247" s="166" customFormat="1" ht="12.75" customHeight="1" x14ac:dyDescent="0.25">
      <c r="A55" s="164"/>
      <c r="B55" s="180" t="s">
        <v>101</v>
      </c>
      <c r="C55" s="181" t="s">
        <v>117</v>
      </c>
      <c r="D55" s="182">
        <v>3</v>
      </c>
      <c r="E55" s="181" t="s">
        <v>102</v>
      </c>
      <c r="F55" s="183">
        <v>6249.29</v>
      </c>
      <c r="G55" s="183">
        <f t="shared" si="2"/>
        <v>18747.87</v>
      </c>
      <c r="H55" s="158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65"/>
      <c r="AL55" s="165"/>
      <c r="AM55" s="165"/>
      <c r="AN55" s="165"/>
      <c r="AO55" s="165"/>
      <c r="AP55" s="165"/>
      <c r="AQ55" s="165"/>
      <c r="AR55" s="165"/>
      <c r="AS55" s="165"/>
      <c r="AT55" s="165"/>
      <c r="AU55" s="165"/>
      <c r="AV55" s="165"/>
      <c r="AW55" s="165"/>
      <c r="AX55" s="165"/>
      <c r="AY55" s="165"/>
      <c r="AZ55" s="165"/>
      <c r="BA55" s="165"/>
      <c r="BB55" s="165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5"/>
      <c r="BO55" s="165"/>
      <c r="BP55" s="165"/>
      <c r="BQ55" s="165"/>
      <c r="BR55" s="165"/>
      <c r="BS55" s="165"/>
      <c r="BT55" s="165"/>
      <c r="BU55" s="165"/>
      <c r="BV55" s="165"/>
      <c r="BW55" s="165"/>
      <c r="BX55" s="165"/>
      <c r="BY55" s="165"/>
      <c r="BZ55" s="165"/>
      <c r="CA55" s="165"/>
      <c r="CB55" s="165"/>
      <c r="CC55" s="165"/>
      <c r="CD55" s="165"/>
      <c r="CE55" s="165"/>
      <c r="CF55" s="165"/>
      <c r="CG55" s="165"/>
      <c r="CH55" s="165"/>
      <c r="CI55" s="165"/>
      <c r="CJ55" s="165"/>
      <c r="CK55" s="165"/>
      <c r="CL55" s="165"/>
      <c r="CM55" s="165"/>
      <c r="CN55" s="165"/>
      <c r="CO55" s="165"/>
      <c r="CP55" s="165"/>
      <c r="CQ55" s="165"/>
      <c r="CR55" s="165"/>
      <c r="CS55" s="165"/>
      <c r="CT55" s="165"/>
      <c r="CU55" s="165"/>
      <c r="CV55" s="165"/>
      <c r="CW55" s="165"/>
      <c r="CX55" s="165"/>
      <c r="CY55" s="165"/>
      <c r="CZ55" s="165"/>
      <c r="DA55" s="165"/>
      <c r="DB55" s="165"/>
      <c r="DC55" s="165"/>
      <c r="DD55" s="165"/>
      <c r="DE55" s="165"/>
      <c r="DF55" s="165"/>
      <c r="DG55" s="165"/>
      <c r="DH55" s="165"/>
      <c r="DI55" s="165"/>
      <c r="DJ55" s="165"/>
      <c r="DK55" s="165"/>
      <c r="DL55" s="165"/>
      <c r="DM55" s="165"/>
      <c r="DN55" s="165"/>
      <c r="DO55" s="165"/>
      <c r="DP55" s="165"/>
      <c r="DQ55" s="165"/>
      <c r="DR55" s="165"/>
      <c r="DS55" s="165"/>
      <c r="DT55" s="165"/>
      <c r="DU55" s="165"/>
      <c r="DV55" s="165"/>
      <c r="DW55" s="165"/>
      <c r="DX55" s="165"/>
      <c r="DY55" s="165"/>
      <c r="DZ55" s="165"/>
      <c r="EA55" s="165"/>
      <c r="EB55" s="165"/>
      <c r="EC55" s="165"/>
      <c r="ED55" s="165"/>
      <c r="EE55" s="165"/>
      <c r="EF55" s="165"/>
      <c r="EG55" s="165"/>
      <c r="EH55" s="165"/>
      <c r="EI55" s="165"/>
      <c r="EJ55" s="165"/>
      <c r="EK55" s="165"/>
      <c r="EL55" s="165"/>
      <c r="EM55" s="165"/>
      <c r="EN55" s="165"/>
      <c r="EO55" s="165"/>
      <c r="EP55" s="165"/>
      <c r="EQ55" s="165"/>
      <c r="ER55" s="165"/>
      <c r="ES55" s="165"/>
      <c r="ET55" s="165"/>
      <c r="EU55" s="165"/>
      <c r="EV55" s="165"/>
      <c r="EW55" s="165"/>
      <c r="EX55" s="165"/>
      <c r="EY55" s="165"/>
      <c r="EZ55" s="165"/>
      <c r="FA55" s="165"/>
      <c r="FB55" s="165"/>
      <c r="FC55" s="165"/>
      <c r="FD55" s="165"/>
      <c r="FE55" s="165"/>
      <c r="FF55" s="165"/>
      <c r="FG55" s="165"/>
      <c r="FH55" s="165"/>
      <c r="FI55" s="165"/>
      <c r="FJ55" s="165"/>
      <c r="FK55" s="165"/>
      <c r="FL55" s="165"/>
      <c r="FM55" s="165"/>
      <c r="FN55" s="165"/>
      <c r="FO55" s="165"/>
      <c r="FP55" s="165"/>
      <c r="FQ55" s="165"/>
      <c r="FR55" s="165"/>
      <c r="FS55" s="165"/>
      <c r="FT55" s="165"/>
      <c r="FU55" s="165"/>
      <c r="FV55" s="165"/>
      <c r="FW55" s="165"/>
      <c r="FX55" s="165"/>
      <c r="FY55" s="165"/>
      <c r="FZ55" s="165"/>
      <c r="GA55" s="165"/>
      <c r="GB55" s="165"/>
      <c r="GC55" s="165"/>
      <c r="GD55" s="165"/>
      <c r="GE55" s="165"/>
      <c r="GF55" s="165"/>
      <c r="GG55" s="165"/>
      <c r="GH55" s="165"/>
      <c r="GI55" s="165"/>
      <c r="GJ55" s="165"/>
      <c r="GK55" s="165"/>
      <c r="GL55" s="165"/>
      <c r="GM55" s="165"/>
      <c r="GN55" s="165"/>
      <c r="GO55" s="165"/>
      <c r="GP55" s="165"/>
      <c r="GQ55" s="165"/>
      <c r="GR55" s="165"/>
      <c r="GS55" s="165"/>
      <c r="GT55" s="165"/>
      <c r="GU55" s="165"/>
      <c r="GV55" s="165"/>
      <c r="GW55" s="165"/>
      <c r="GX55" s="165"/>
      <c r="GY55" s="165"/>
      <c r="GZ55" s="165"/>
      <c r="HA55" s="165"/>
      <c r="HB55" s="165"/>
      <c r="HC55" s="165"/>
      <c r="HD55" s="165"/>
      <c r="HE55" s="165"/>
      <c r="HF55" s="165"/>
      <c r="HG55" s="165"/>
      <c r="HH55" s="165"/>
      <c r="HI55" s="165"/>
      <c r="HJ55" s="165"/>
      <c r="HK55" s="165"/>
      <c r="HL55" s="165"/>
      <c r="HM55" s="165"/>
      <c r="HN55" s="165"/>
      <c r="HO55" s="165"/>
      <c r="HP55" s="165"/>
      <c r="HQ55" s="165"/>
      <c r="HR55" s="165"/>
      <c r="HS55" s="165"/>
      <c r="HT55" s="165"/>
      <c r="HU55" s="165"/>
      <c r="HV55" s="165"/>
      <c r="HW55" s="165"/>
      <c r="HX55" s="165"/>
      <c r="HY55" s="165"/>
      <c r="HZ55" s="165"/>
      <c r="IA55" s="165"/>
      <c r="IB55" s="165"/>
      <c r="IC55" s="165"/>
      <c r="ID55" s="165"/>
      <c r="IE55" s="165"/>
      <c r="IF55" s="165"/>
      <c r="IG55" s="165"/>
      <c r="IH55" s="165"/>
      <c r="II55" s="165"/>
      <c r="IJ55" s="165"/>
      <c r="IK55" s="165"/>
      <c r="IL55" s="165"/>
      <c r="IM55" s="165"/>
    </row>
    <row r="56" spans="1:247" s="187" customFormat="1" ht="12.75" customHeight="1" x14ac:dyDescent="0.25">
      <c r="A56" s="184"/>
      <c r="B56" s="180" t="s">
        <v>103</v>
      </c>
      <c r="C56" s="181" t="s">
        <v>117</v>
      </c>
      <c r="D56" s="182">
        <v>4</v>
      </c>
      <c r="E56" s="181" t="s">
        <v>102</v>
      </c>
      <c r="F56" s="183">
        <v>10710</v>
      </c>
      <c r="G56" s="183">
        <f t="shared" si="2"/>
        <v>42840</v>
      </c>
      <c r="H56" s="185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86"/>
      <c r="BS56" s="186"/>
      <c r="BT56" s="186"/>
      <c r="BU56" s="186"/>
      <c r="BV56" s="186"/>
      <c r="BW56" s="186"/>
      <c r="BX56" s="186"/>
      <c r="BY56" s="186"/>
      <c r="BZ56" s="186"/>
      <c r="CA56" s="186"/>
      <c r="CB56" s="186"/>
      <c r="CC56" s="186"/>
      <c r="CD56" s="186"/>
      <c r="CE56" s="186"/>
      <c r="CF56" s="186"/>
      <c r="CG56" s="186"/>
      <c r="CH56" s="186"/>
      <c r="CI56" s="186"/>
      <c r="CJ56" s="186"/>
      <c r="CK56" s="186"/>
      <c r="CL56" s="186"/>
      <c r="CM56" s="186"/>
      <c r="CN56" s="186"/>
      <c r="CO56" s="186"/>
      <c r="CP56" s="186"/>
      <c r="CQ56" s="186"/>
      <c r="CR56" s="186"/>
      <c r="CS56" s="186"/>
      <c r="CT56" s="186"/>
      <c r="CU56" s="186"/>
      <c r="CV56" s="186"/>
      <c r="CW56" s="186"/>
      <c r="CX56" s="186"/>
      <c r="CY56" s="186"/>
      <c r="CZ56" s="186"/>
      <c r="DA56" s="186"/>
      <c r="DB56" s="186"/>
      <c r="DC56" s="186"/>
      <c r="DD56" s="186"/>
      <c r="DE56" s="186"/>
      <c r="DF56" s="186"/>
      <c r="DG56" s="186"/>
      <c r="DH56" s="186"/>
      <c r="DI56" s="186"/>
      <c r="DJ56" s="186"/>
      <c r="DK56" s="186"/>
      <c r="DL56" s="186"/>
      <c r="DM56" s="186"/>
      <c r="DN56" s="186"/>
      <c r="DO56" s="186"/>
      <c r="DP56" s="186"/>
      <c r="DQ56" s="186"/>
      <c r="DR56" s="186"/>
      <c r="DS56" s="186"/>
      <c r="DT56" s="186"/>
      <c r="DU56" s="186"/>
      <c r="DV56" s="186"/>
      <c r="DW56" s="186"/>
      <c r="DX56" s="186"/>
      <c r="DY56" s="186"/>
      <c r="DZ56" s="186"/>
      <c r="EA56" s="186"/>
      <c r="EB56" s="186"/>
      <c r="EC56" s="186"/>
      <c r="ED56" s="186"/>
      <c r="EE56" s="186"/>
      <c r="EF56" s="186"/>
      <c r="EG56" s="186"/>
      <c r="EH56" s="186"/>
      <c r="EI56" s="186"/>
      <c r="EJ56" s="186"/>
      <c r="EK56" s="186"/>
      <c r="EL56" s="186"/>
      <c r="EM56" s="186"/>
      <c r="EN56" s="186"/>
      <c r="EO56" s="186"/>
      <c r="EP56" s="186"/>
      <c r="EQ56" s="186"/>
      <c r="ER56" s="186"/>
      <c r="ES56" s="186"/>
      <c r="ET56" s="186"/>
      <c r="EU56" s="186"/>
      <c r="EV56" s="186"/>
      <c r="EW56" s="186"/>
      <c r="EX56" s="186"/>
      <c r="EY56" s="186"/>
      <c r="EZ56" s="186"/>
      <c r="FA56" s="186"/>
      <c r="FB56" s="186"/>
      <c r="FC56" s="186"/>
      <c r="FD56" s="186"/>
      <c r="FE56" s="186"/>
      <c r="FF56" s="186"/>
      <c r="FG56" s="186"/>
      <c r="FH56" s="186"/>
      <c r="FI56" s="186"/>
      <c r="FJ56" s="186"/>
      <c r="FK56" s="186"/>
      <c r="FL56" s="186"/>
      <c r="FM56" s="186"/>
      <c r="FN56" s="186"/>
      <c r="FO56" s="186"/>
      <c r="FP56" s="186"/>
      <c r="FQ56" s="186"/>
      <c r="FR56" s="186"/>
      <c r="FS56" s="186"/>
      <c r="FT56" s="186"/>
      <c r="FU56" s="186"/>
      <c r="FV56" s="186"/>
      <c r="FW56" s="186"/>
      <c r="FX56" s="186"/>
      <c r="FY56" s="186"/>
      <c r="FZ56" s="186"/>
      <c r="GA56" s="186"/>
      <c r="GB56" s="186"/>
      <c r="GC56" s="186"/>
      <c r="GD56" s="186"/>
      <c r="GE56" s="186"/>
      <c r="GF56" s="186"/>
      <c r="GG56" s="186"/>
      <c r="GH56" s="186"/>
      <c r="GI56" s="186"/>
      <c r="GJ56" s="186"/>
      <c r="GK56" s="186"/>
      <c r="GL56" s="186"/>
      <c r="GM56" s="186"/>
      <c r="GN56" s="186"/>
      <c r="GO56" s="186"/>
      <c r="GP56" s="186"/>
      <c r="GQ56" s="186"/>
      <c r="GR56" s="186"/>
      <c r="GS56" s="186"/>
      <c r="GT56" s="186"/>
      <c r="GU56" s="186"/>
      <c r="GV56" s="186"/>
      <c r="GW56" s="186"/>
      <c r="GX56" s="186"/>
      <c r="GY56" s="186"/>
      <c r="GZ56" s="186"/>
      <c r="HA56" s="186"/>
      <c r="HB56" s="186"/>
      <c r="HC56" s="186"/>
      <c r="HD56" s="186"/>
      <c r="HE56" s="186"/>
      <c r="HF56" s="186"/>
      <c r="HG56" s="186"/>
      <c r="HH56" s="186"/>
      <c r="HI56" s="186"/>
      <c r="HJ56" s="186"/>
      <c r="HK56" s="186"/>
      <c r="HL56" s="186"/>
      <c r="HM56" s="186"/>
      <c r="HN56" s="186"/>
      <c r="HO56" s="186"/>
      <c r="HP56" s="186"/>
      <c r="HQ56" s="186"/>
      <c r="HR56" s="186"/>
      <c r="HS56" s="186"/>
      <c r="HT56" s="186"/>
      <c r="HU56" s="186"/>
      <c r="HV56" s="186"/>
      <c r="HW56" s="186"/>
      <c r="HX56" s="186"/>
      <c r="HY56" s="186"/>
      <c r="HZ56" s="186"/>
      <c r="IA56" s="186"/>
      <c r="IB56" s="186"/>
      <c r="IC56" s="186"/>
      <c r="ID56" s="186"/>
      <c r="IE56" s="186"/>
      <c r="IF56" s="186"/>
      <c r="IG56" s="186"/>
      <c r="IH56" s="186"/>
      <c r="II56" s="186"/>
      <c r="IJ56" s="186"/>
      <c r="IK56" s="186"/>
      <c r="IL56" s="186"/>
      <c r="IM56" s="186"/>
    </row>
    <row r="57" spans="1:247" s="166" customFormat="1" ht="12.75" customHeight="1" x14ac:dyDescent="0.25">
      <c r="A57" s="164"/>
      <c r="B57" s="191" t="s">
        <v>34</v>
      </c>
      <c r="C57" s="181"/>
      <c r="D57" s="182"/>
      <c r="E57" s="181"/>
      <c r="F57" s="183"/>
      <c r="G57" s="183">
        <f t="shared" si="2"/>
        <v>0</v>
      </c>
      <c r="H57" s="158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5"/>
      <c r="BR57" s="165"/>
      <c r="BS57" s="165"/>
      <c r="BT57" s="165"/>
      <c r="BU57" s="165"/>
      <c r="BV57" s="165"/>
      <c r="BW57" s="165"/>
      <c r="BX57" s="165"/>
      <c r="BY57" s="165"/>
      <c r="BZ57" s="165"/>
      <c r="CA57" s="165"/>
      <c r="CB57" s="165"/>
      <c r="CC57" s="165"/>
      <c r="CD57" s="165"/>
      <c r="CE57" s="165"/>
      <c r="CF57" s="165"/>
      <c r="CG57" s="165"/>
      <c r="CH57" s="165"/>
      <c r="CI57" s="165"/>
      <c r="CJ57" s="165"/>
      <c r="CK57" s="165"/>
      <c r="CL57" s="165"/>
      <c r="CM57" s="165"/>
      <c r="CN57" s="165"/>
      <c r="CO57" s="165"/>
      <c r="CP57" s="165"/>
      <c r="CQ57" s="165"/>
      <c r="CR57" s="165"/>
      <c r="CS57" s="165"/>
      <c r="CT57" s="165"/>
      <c r="CU57" s="165"/>
      <c r="CV57" s="165"/>
      <c r="CW57" s="165"/>
      <c r="CX57" s="165"/>
      <c r="CY57" s="165"/>
      <c r="CZ57" s="165"/>
      <c r="DA57" s="165"/>
      <c r="DB57" s="165"/>
      <c r="DC57" s="165"/>
      <c r="DD57" s="165"/>
      <c r="DE57" s="165"/>
      <c r="DF57" s="165"/>
      <c r="DG57" s="165"/>
      <c r="DH57" s="165"/>
      <c r="DI57" s="165"/>
      <c r="DJ57" s="165"/>
      <c r="DK57" s="165"/>
      <c r="DL57" s="165"/>
      <c r="DM57" s="165"/>
      <c r="DN57" s="165"/>
      <c r="DO57" s="165"/>
      <c r="DP57" s="165"/>
      <c r="DQ57" s="165"/>
      <c r="DR57" s="165"/>
      <c r="DS57" s="165"/>
      <c r="DT57" s="165"/>
      <c r="DU57" s="165"/>
      <c r="DV57" s="165"/>
      <c r="DW57" s="165"/>
      <c r="DX57" s="165"/>
      <c r="DY57" s="165"/>
      <c r="DZ57" s="165"/>
      <c r="EA57" s="165"/>
      <c r="EB57" s="165"/>
      <c r="EC57" s="165"/>
      <c r="ED57" s="165"/>
      <c r="EE57" s="165"/>
      <c r="EF57" s="165"/>
      <c r="EG57" s="165"/>
      <c r="EH57" s="165"/>
      <c r="EI57" s="165"/>
      <c r="EJ57" s="165"/>
      <c r="EK57" s="165"/>
      <c r="EL57" s="165"/>
      <c r="EM57" s="165"/>
      <c r="EN57" s="165"/>
      <c r="EO57" s="165"/>
      <c r="EP57" s="165"/>
      <c r="EQ57" s="165"/>
      <c r="ER57" s="165"/>
      <c r="ES57" s="165"/>
      <c r="ET57" s="165"/>
      <c r="EU57" s="165"/>
      <c r="EV57" s="165"/>
      <c r="EW57" s="165"/>
      <c r="EX57" s="165"/>
      <c r="EY57" s="165"/>
      <c r="EZ57" s="165"/>
      <c r="FA57" s="165"/>
      <c r="FB57" s="165"/>
      <c r="FC57" s="165"/>
      <c r="FD57" s="165"/>
      <c r="FE57" s="165"/>
      <c r="FF57" s="165"/>
      <c r="FG57" s="165"/>
      <c r="FH57" s="165"/>
      <c r="FI57" s="165"/>
      <c r="FJ57" s="165"/>
      <c r="FK57" s="165"/>
      <c r="FL57" s="165"/>
      <c r="FM57" s="165"/>
      <c r="FN57" s="165"/>
      <c r="FO57" s="165"/>
      <c r="FP57" s="165"/>
      <c r="FQ57" s="165"/>
      <c r="FR57" s="165"/>
      <c r="FS57" s="165"/>
      <c r="FT57" s="165"/>
      <c r="FU57" s="165"/>
      <c r="FV57" s="165"/>
      <c r="FW57" s="165"/>
      <c r="FX57" s="165"/>
      <c r="FY57" s="165"/>
      <c r="FZ57" s="165"/>
      <c r="GA57" s="165"/>
      <c r="GB57" s="165"/>
      <c r="GC57" s="165"/>
      <c r="GD57" s="165"/>
      <c r="GE57" s="165"/>
      <c r="GF57" s="165"/>
      <c r="GG57" s="165"/>
      <c r="GH57" s="165"/>
      <c r="GI57" s="165"/>
      <c r="GJ57" s="165"/>
      <c r="GK57" s="165"/>
      <c r="GL57" s="165"/>
      <c r="GM57" s="165"/>
      <c r="GN57" s="165"/>
      <c r="GO57" s="165"/>
      <c r="GP57" s="165"/>
      <c r="GQ57" s="165"/>
      <c r="GR57" s="165"/>
      <c r="GS57" s="165"/>
      <c r="GT57" s="165"/>
      <c r="GU57" s="165"/>
      <c r="GV57" s="165"/>
      <c r="GW57" s="165"/>
      <c r="GX57" s="165"/>
      <c r="GY57" s="165"/>
      <c r="GZ57" s="165"/>
      <c r="HA57" s="165"/>
      <c r="HB57" s="165"/>
      <c r="HC57" s="165"/>
      <c r="HD57" s="165"/>
      <c r="HE57" s="165"/>
      <c r="HF57" s="165"/>
      <c r="HG57" s="165"/>
      <c r="HH57" s="165"/>
      <c r="HI57" s="165"/>
      <c r="HJ57" s="165"/>
      <c r="HK57" s="165"/>
      <c r="HL57" s="165"/>
      <c r="HM57" s="165"/>
      <c r="HN57" s="165"/>
      <c r="HO57" s="165"/>
      <c r="HP57" s="165"/>
      <c r="HQ57" s="165"/>
      <c r="HR57" s="165"/>
      <c r="HS57" s="165"/>
      <c r="HT57" s="165"/>
      <c r="HU57" s="165"/>
      <c r="HV57" s="165"/>
      <c r="HW57" s="165"/>
      <c r="HX57" s="165"/>
      <c r="HY57" s="165"/>
      <c r="HZ57" s="165"/>
      <c r="IA57" s="165"/>
      <c r="IB57" s="165"/>
      <c r="IC57" s="165"/>
      <c r="ID57" s="165"/>
      <c r="IE57" s="165"/>
      <c r="IF57" s="165"/>
      <c r="IG57" s="165"/>
      <c r="IH57" s="165"/>
      <c r="II57" s="165"/>
      <c r="IJ57" s="165"/>
      <c r="IK57" s="165"/>
      <c r="IL57" s="165"/>
      <c r="IM57" s="165"/>
    </row>
    <row r="58" spans="1:247" s="166" customFormat="1" ht="12.75" customHeight="1" x14ac:dyDescent="0.25">
      <c r="A58" s="164"/>
      <c r="B58" s="192" t="s">
        <v>128</v>
      </c>
      <c r="C58" s="181" t="s">
        <v>117</v>
      </c>
      <c r="D58" s="182">
        <v>4.5</v>
      </c>
      <c r="E58" s="181" t="s">
        <v>104</v>
      </c>
      <c r="F58" s="183">
        <v>12386.114</v>
      </c>
      <c r="G58" s="183">
        <f t="shared" si="2"/>
        <v>55737.512999999999</v>
      </c>
      <c r="H58" s="158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  <c r="AJ58" s="165"/>
      <c r="AK58" s="165"/>
      <c r="AL58" s="165"/>
      <c r="AM58" s="165"/>
      <c r="AN58" s="165"/>
      <c r="AO58" s="165"/>
      <c r="AP58" s="165"/>
      <c r="AQ58" s="165"/>
      <c r="AR58" s="165"/>
      <c r="AS58" s="165"/>
      <c r="AT58" s="165"/>
      <c r="AU58" s="165"/>
      <c r="AV58" s="165"/>
      <c r="AW58" s="165"/>
      <c r="AX58" s="165"/>
      <c r="AY58" s="165"/>
      <c r="AZ58" s="165"/>
      <c r="BA58" s="165"/>
      <c r="BB58" s="165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5"/>
      <c r="BO58" s="165"/>
      <c r="BP58" s="165"/>
      <c r="BQ58" s="165"/>
      <c r="BR58" s="165"/>
      <c r="BS58" s="165"/>
      <c r="BT58" s="165"/>
      <c r="BU58" s="165"/>
      <c r="BV58" s="165"/>
      <c r="BW58" s="165"/>
      <c r="BX58" s="165"/>
      <c r="BY58" s="165"/>
      <c r="BZ58" s="165"/>
      <c r="CA58" s="165"/>
      <c r="CB58" s="165"/>
      <c r="CC58" s="165"/>
      <c r="CD58" s="165"/>
      <c r="CE58" s="165"/>
      <c r="CF58" s="165"/>
      <c r="CG58" s="165"/>
      <c r="CH58" s="165"/>
      <c r="CI58" s="165"/>
      <c r="CJ58" s="165"/>
      <c r="CK58" s="165"/>
      <c r="CL58" s="165"/>
      <c r="CM58" s="165"/>
      <c r="CN58" s="165"/>
      <c r="CO58" s="165"/>
      <c r="CP58" s="165"/>
      <c r="CQ58" s="165"/>
      <c r="CR58" s="165"/>
      <c r="CS58" s="165"/>
      <c r="CT58" s="165"/>
      <c r="CU58" s="165"/>
      <c r="CV58" s="165"/>
      <c r="CW58" s="165"/>
      <c r="CX58" s="165"/>
      <c r="CY58" s="165"/>
      <c r="CZ58" s="165"/>
      <c r="DA58" s="165"/>
      <c r="DB58" s="165"/>
      <c r="DC58" s="165"/>
      <c r="DD58" s="165"/>
      <c r="DE58" s="165"/>
      <c r="DF58" s="165"/>
      <c r="DG58" s="165"/>
      <c r="DH58" s="165"/>
      <c r="DI58" s="165"/>
      <c r="DJ58" s="165"/>
      <c r="DK58" s="165"/>
      <c r="DL58" s="165"/>
      <c r="DM58" s="165"/>
      <c r="DN58" s="165"/>
      <c r="DO58" s="165"/>
      <c r="DP58" s="165"/>
      <c r="DQ58" s="165"/>
      <c r="DR58" s="165"/>
      <c r="DS58" s="165"/>
      <c r="DT58" s="165"/>
      <c r="DU58" s="165"/>
      <c r="DV58" s="165"/>
      <c r="DW58" s="165"/>
      <c r="DX58" s="165"/>
      <c r="DY58" s="165"/>
      <c r="DZ58" s="165"/>
      <c r="EA58" s="165"/>
      <c r="EB58" s="165"/>
      <c r="EC58" s="165"/>
      <c r="ED58" s="165"/>
      <c r="EE58" s="165"/>
      <c r="EF58" s="165"/>
      <c r="EG58" s="165"/>
      <c r="EH58" s="165"/>
      <c r="EI58" s="165"/>
      <c r="EJ58" s="165"/>
      <c r="EK58" s="165"/>
      <c r="EL58" s="165"/>
      <c r="EM58" s="165"/>
      <c r="EN58" s="165"/>
      <c r="EO58" s="165"/>
      <c r="EP58" s="165"/>
      <c r="EQ58" s="165"/>
      <c r="ER58" s="165"/>
      <c r="ES58" s="165"/>
      <c r="ET58" s="165"/>
      <c r="EU58" s="165"/>
      <c r="EV58" s="165"/>
      <c r="EW58" s="165"/>
      <c r="EX58" s="165"/>
      <c r="EY58" s="165"/>
      <c r="EZ58" s="165"/>
      <c r="FA58" s="165"/>
      <c r="FB58" s="165"/>
      <c r="FC58" s="165"/>
      <c r="FD58" s="165"/>
      <c r="FE58" s="165"/>
      <c r="FF58" s="165"/>
      <c r="FG58" s="165"/>
      <c r="FH58" s="165"/>
      <c r="FI58" s="165"/>
      <c r="FJ58" s="165"/>
      <c r="FK58" s="165"/>
      <c r="FL58" s="165"/>
      <c r="FM58" s="165"/>
      <c r="FN58" s="165"/>
      <c r="FO58" s="165"/>
      <c r="FP58" s="165"/>
      <c r="FQ58" s="165"/>
      <c r="FR58" s="165"/>
      <c r="FS58" s="165"/>
      <c r="FT58" s="165"/>
      <c r="FU58" s="165"/>
      <c r="FV58" s="165"/>
      <c r="FW58" s="165"/>
      <c r="FX58" s="165"/>
      <c r="FY58" s="165"/>
      <c r="FZ58" s="165"/>
      <c r="GA58" s="165"/>
      <c r="GB58" s="165"/>
      <c r="GC58" s="165"/>
      <c r="GD58" s="165"/>
      <c r="GE58" s="165"/>
      <c r="GF58" s="165"/>
      <c r="GG58" s="165"/>
      <c r="GH58" s="165"/>
      <c r="GI58" s="165"/>
      <c r="GJ58" s="165"/>
      <c r="GK58" s="165"/>
      <c r="GL58" s="165"/>
      <c r="GM58" s="165"/>
      <c r="GN58" s="165"/>
      <c r="GO58" s="165"/>
      <c r="GP58" s="165"/>
      <c r="GQ58" s="165"/>
      <c r="GR58" s="165"/>
      <c r="GS58" s="165"/>
      <c r="GT58" s="165"/>
      <c r="GU58" s="165"/>
      <c r="GV58" s="165"/>
      <c r="GW58" s="165"/>
      <c r="GX58" s="165"/>
      <c r="GY58" s="165"/>
      <c r="GZ58" s="165"/>
      <c r="HA58" s="165"/>
      <c r="HB58" s="165"/>
      <c r="HC58" s="165"/>
      <c r="HD58" s="165"/>
      <c r="HE58" s="165"/>
      <c r="HF58" s="165"/>
      <c r="HG58" s="165"/>
      <c r="HH58" s="165"/>
      <c r="HI58" s="165"/>
      <c r="HJ58" s="165"/>
      <c r="HK58" s="165"/>
      <c r="HL58" s="165"/>
      <c r="HM58" s="165"/>
      <c r="HN58" s="165"/>
      <c r="HO58" s="165"/>
      <c r="HP58" s="165"/>
      <c r="HQ58" s="165"/>
      <c r="HR58" s="165"/>
      <c r="HS58" s="165"/>
      <c r="HT58" s="165"/>
      <c r="HU58" s="165"/>
      <c r="HV58" s="165"/>
      <c r="HW58" s="165"/>
      <c r="HX58" s="165"/>
      <c r="HY58" s="165"/>
      <c r="HZ58" s="165"/>
      <c r="IA58" s="165"/>
      <c r="IB58" s="165"/>
      <c r="IC58" s="165"/>
      <c r="ID58" s="165"/>
      <c r="IE58" s="165"/>
      <c r="IF58" s="165"/>
      <c r="IG58" s="165"/>
      <c r="IH58" s="165"/>
      <c r="II58" s="165"/>
      <c r="IJ58" s="165"/>
      <c r="IK58" s="165"/>
      <c r="IL58" s="165"/>
      <c r="IM58" s="165"/>
    </row>
    <row r="59" spans="1:247" s="166" customFormat="1" ht="12.75" customHeight="1" x14ac:dyDescent="0.25">
      <c r="A59" s="164"/>
      <c r="B59" s="180" t="s">
        <v>105</v>
      </c>
      <c r="C59" s="181" t="s">
        <v>33</v>
      </c>
      <c r="D59" s="182">
        <v>1.5</v>
      </c>
      <c r="E59" s="181" t="s">
        <v>104</v>
      </c>
      <c r="F59" s="183">
        <v>67889.464299999992</v>
      </c>
      <c r="G59" s="183">
        <f t="shared" si="2"/>
        <v>101834.19644999999</v>
      </c>
      <c r="H59" s="158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5"/>
      <c r="BR59" s="165"/>
      <c r="BS59" s="165"/>
      <c r="BT59" s="165"/>
      <c r="BU59" s="165"/>
      <c r="BV59" s="165"/>
      <c r="BW59" s="165"/>
      <c r="BX59" s="165"/>
      <c r="BY59" s="165"/>
      <c r="BZ59" s="165"/>
      <c r="CA59" s="165"/>
      <c r="CB59" s="165"/>
      <c r="CC59" s="165"/>
      <c r="CD59" s="165"/>
      <c r="CE59" s="165"/>
      <c r="CF59" s="165"/>
      <c r="CG59" s="165"/>
      <c r="CH59" s="165"/>
      <c r="CI59" s="165"/>
      <c r="CJ59" s="165"/>
      <c r="CK59" s="165"/>
      <c r="CL59" s="165"/>
      <c r="CM59" s="165"/>
      <c r="CN59" s="165"/>
      <c r="CO59" s="165"/>
      <c r="CP59" s="165"/>
      <c r="CQ59" s="165"/>
      <c r="CR59" s="165"/>
      <c r="CS59" s="165"/>
      <c r="CT59" s="165"/>
      <c r="CU59" s="165"/>
      <c r="CV59" s="165"/>
      <c r="CW59" s="165"/>
      <c r="CX59" s="165"/>
      <c r="CY59" s="165"/>
      <c r="CZ59" s="165"/>
      <c r="DA59" s="165"/>
      <c r="DB59" s="165"/>
      <c r="DC59" s="165"/>
      <c r="DD59" s="165"/>
      <c r="DE59" s="165"/>
      <c r="DF59" s="165"/>
      <c r="DG59" s="165"/>
      <c r="DH59" s="165"/>
      <c r="DI59" s="165"/>
      <c r="DJ59" s="165"/>
      <c r="DK59" s="165"/>
      <c r="DL59" s="165"/>
      <c r="DM59" s="165"/>
      <c r="DN59" s="165"/>
      <c r="DO59" s="165"/>
      <c r="DP59" s="165"/>
      <c r="DQ59" s="165"/>
      <c r="DR59" s="165"/>
      <c r="DS59" s="165"/>
      <c r="DT59" s="165"/>
      <c r="DU59" s="165"/>
      <c r="DV59" s="165"/>
      <c r="DW59" s="165"/>
      <c r="DX59" s="165"/>
      <c r="DY59" s="165"/>
      <c r="DZ59" s="165"/>
      <c r="EA59" s="165"/>
      <c r="EB59" s="165"/>
      <c r="EC59" s="165"/>
      <c r="ED59" s="165"/>
      <c r="EE59" s="165"/>
      <c r="EF59" s="165"/>
      <c r="EG59" s="165"/>
      <c r="EH59" s="165"/>
      <c r="EI59" s="165"/>
      <c r="EJ59" s="165"/>
      <c r="EK59" s="165"/>
      <c r="EL59" s="165"/>
      <c r="EM59" s="165"/>
      <c r="EN59" s="165"/>
      <c r="EO59" s="165"/>
      <c r="EP59" s="165"/>
      <c r="EQ59" s="165"/>
      <c r="ER59" s="165"/>
      <c r="ES59" s="165"/>
      <c r="ET59" s="165"/>
      <c r="EU59" s="165"/>
      <c r="EV59" s="165"/>
      <c r="EW59" s="165"/>
      <c r="EX59" s="165"/>
      <c r="EY59" s="165"/>
      <c r="EZ59" s="165"/>
      <c r="FA59" s="165"/>
      <c r="FB59" s="165"/>
      <c r="FC59" s="165"/>
      <c r="FD59" s="165"/>
      <c r="FE59" s="165"/>
      <c r="FF59" s="165"/>
      <c r="FG59" s="165"/>
      <c r="FH59" s="165"/>
      <c r="FI59" s="165"/>
      <c r="FJ59" s="165"/>
      <c r="FK59" s="165"/>
      <c r="FL59" s="165"/>
      <c r="FM59" s="165"/>
      <c r="FN59" s="165"/>
      <c r="FO59" s="165"/>
      <c r="FP59" s="165"/>
      <c r="FQ59" s="165"/>
      <c r="FR59" s="165"/>
      <c r="FS59" s="165"/>
      <c r="FT59" s="165"/>
      <c r="FU59" s="165"/>
      <c r="FV59" s="165"/>
      <c r="FW59" s="165"/>
      <c r="FX59" s="165"/>
      <c r="FY59" s="165"/>
      <c r="FZ59" s="165"/>
      <c r="GA59" s="165"/>
      <c r="GB59" s="165"/>
      <c r="GC59" s="165"/>
      <c r="GD59" s="165"/>
      <c r="GE59" s="165"/>
      <c r="GF59" s="165"/>
      <c r="GG59" s="165"/>
      <c r="GH59" s="165"/>
      <c r="GI59" s="165"/>
      <c r="GJ59" s="165"/>
      <c r="GK59" s="165"/>
      <c r="GL59" s="165"/>
      <c r="GM59" s="165"/>
      <c r="GN59" s="165"/>
      <c r="GO59" s="165"/>
      <c r="GP59" s="165"/>
      <c r="GQ59" s="165"/>
      <c r="GR59" s="165"/>
      <c r="GS59" s="165"/>
      <c r="GT59" s="165"/>
      <c r="GU59" s="165"/>
      <c r="GV59" s="165"/>
      <c r="GW59" s="165"/>
      <c r="GX59" s="165"/>
      <c r="GY59" s="165"/>
      <c r="GZ59" s="165"/>
      <c r="HA59" s="165"/>
      <c r="HB59" s="165"/>
      <c r="HC59" s="165"/>
      <c r="HD59" s="165"/>
      <c r="HE59" s="165"/>
      <c r="HF59" s="165"/>
      <c r="HG59" s="165"/>
      <c r="HH59" s="165"/>
      <c r="HI59" s="165"/>
      <c r="HJ59" s="165"/>
      <c r="HK59" s="165"/>
      <c r="HL59" s="165"/>
      <c r="HM59" s="165"/>
      <c r="HN59" s="165"/>
      <c r="HO59" s="165"/>
      <c r="HP59" s="165"/>
      <c r="HQ59" s="165"/>
      <c r="HR59" s="165"/>
      <c r="HS59" s="165"/>
      <c r="HT59" s="165"/>
      <c r="HU59" s="165"/>
      <c r="HV59" s="165"/>
      <c r="HW59" s="165"/>
      <c r="HX59" s="165"/>
      <c r="HY59" s="165"/>
      <c r="HZ59" s="165"/>
      <c r="IA59" s="165"/>
      <c r="IB59" s="165"/>
      <c r="IC59" s="165"/>
      <c r="ID59" s="165"/>
      <c r="IE59" s="165"/>
      <c r="IF59" s="165"/>
      <c r="IG59" s="165"/>
      <c r="IH59" s="165"/>
      <c r="II59" s="165"/>
      <c r="IJ59" s="165"/>
      <c r="IK59" s="165"/>
      <c r="IL59" s="165"/>
      <c r="IM59" s="165"/>
    </row>
    <row r="60" spans="1:247" s="166" customFormat="1" ht="12.75" customHeight="1" x14ac:dyDescent="0.25">
      <c r="A60" s="164"/>
      <c r="B60" s="180" t="s">
        <v>106</v>
      </c>
      <c r="C60" s="181" t="s">
        <v>117</v>
      </c>
      <c r="D60" s="182">
        <v>3</v>
      </c>
      <c r="E60" s="181" t="s">
        <v>104</v>
      </c>
      <c r="F60" s="183">
        <v>97282.559499999988</v>
      </c>
      <c r="G60" s="183">
        <f t="shared" si="2"/>
        <v>291847.67849999998</v>
      </c>
      <c r="H60" s="158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65"/>
      <c r="AZ60" s="165"/>
      <c r="BA60" s="165"/>
      <c r="BB60" s="165"/>
      <c r="BC60" s="165"/>
      <c r="BD60" s="165"/>
      <c r="BE60" s="165"/>
      <c r="BF60" s="165"/>
      <c r="BG60" s="165"/>
      <c r="BH60" s="165"/>
      <c r="BI60" s="165"/>
      <c r="BJ60" s="165"/>
      <c r="BK60" s="165"/>
      <c r="BL60" s="165"/>
      <c r="BM60" s="165"/>
      <c r="BN60" s="165"/>
      <c r="BO60" s="165"/>
      <c r="BP60" s="165"/>
      <c r="BQ60" s="165"/>
      <c r="BR60" s="165"/>
      <c r="BS60" s="165"/>
      <c r="BT60" s="165"/>
      <c r="BU60" s="165"/>
      <c r="BV60" s="165"/>
      <c r="BW60" s="165"/>
      <c r="BX60" s="165"/>
      <c r="BY60" s="165"/>
      <c r="BZ60" s="165"/>
      <c r="CA60" s="165"/>
      <c r="CB60" s="165"/>
      <c r="CC60" s="165"/>
      <c r="CD60" s="165"/>
      <c r="CE60" s="165"/>
      <c r="CF60" s="165"/>
      <c r="CG60" s="165"/>
      <c r="CH60" s="165"/>
      <c r="CI60" s="165"/>
      <c r="CJ60" s="165"/>
      <c r="CK60" s="165"/>
      <c r="CL60" s="165"/>
      <c r="CM60" s="165"/>
      <c r="CN60" s="165"/>
      <c r="CO60" s="165"/>
      <c r="CP60" s="165"/>
      <c r="CQ60" s="165"/>
      <c r="CR60" s="165"/>
      <c r="CS60" s="165"/>
      <c r="CT60" s="165"/>
      <c r="CU60" s="165"/>
      <c r="CV60" s="165"/>
      <c r="CW60" s="165"/>
      <c r="CX60" s="165"/>
      <c r="CY60" s="165"/>
      <c r="CZ60" s="165"/>
      <c r="DA60" s="165"/>
      <c r="DB60" s="165"/>
      <c r="DC60" s="165"/>
      <c r="DD60" s="165"/>
      <c r="DE60" s="165"/>
      <c r="DF60" s="165"/>
      <c r="DG60" s="165"/>
      <c r="DH60" s="165"/>
      <c r="DI60" s="165"/>
      <c r="DJ60" s="165"/>
      <c r="DK60" s="165"/>
      <c r="DL60" s="165"/>
      <c r="DM60" s="165"/>
      <c r="DN60" s="165"/>
      <c r="DO60" s="165"/>
      <c r="DP60" s="165"/>
      <c r="DQ60" s="165"/>
      <c r="DR60" s="165"/>
      <c r="DS60" s="165"/>
      <c r="DT60" s="165"/>
      <c r="DU60" s="165"/>
      <c r="DV60" s="165"/>
      <c r="DW60" s="165"/>
      <c r="DX60" s="165"/>
      <c r="DY60" s="165"/>
      <c r="DZ60" s="165"/>
      <c r="EA60" s="165"/>
      <c r="EB60" s="165"/>
      <c r="EC60" s="165"/>
      <c r="ED60" s="165"/>
      <c r="EE60" s="165"/>
      <c r="EF60" s="165"/>
      <c r="EG60" s="165"/>
      <c r="EH60" s="165"/>
      <c r="EI60" s="165"/>
      <c r="EJ60" s="165"/>
      <c r="EK60" s="165"/>
      <c r="EL60" s="165"/>
      <c r="EM60" s="165"/>
      <c r="EN60" s="165"/>
      <c r="EO60" s="165"/>
      <c r="EP60" s="165"/>
      <c r="EQ60" s="165"/>
      <c r="ER60" s="165"/>
      <c r="ES60" s="165"/>
      <c r="ET60" s="165"/>
      <c r="EU60" s="165"/>
      <c r="EV60" s="165"/>
      <c r="EW60" s="165"/>
      <c r="EX60" s="165"/>
      <c r="EY60" s="165"/>
      <c r="EZ60" s="165"/>
      <c r="FA60" s="165"/>
      <c r="FB60" s="165"/>
      <c r="FC60" s="165"/>
      <c r="FD60" s="165"/>
      <c r="FE60" s="165"/>
      <c r="FF60" s="165"/>
      <c r="FG60" s="165"/>
      <c r="FH60" s="165"/>
      <c r="FI60" s="165"/>
      <c r="FJ60" s="165"/>
      <c r="FK60" s="165"/>
      <c r="FL60" s="165"/>
      <c r="FM60" s="165"/>
      <c r="FN60" s="165"/>
      <c r="FO60" s="165"/>
      <c r="FP60" s="165"/>
      <c r="FQ60" s="165"/>
      <c r="FR60" s="165"/>
      <c r="FS60" s="165"/>
      <c r="FT60" s="165"/>
      <c r="FU60" s="165"/>
      <c r="FV60" s="165"/>
      <c r="FW60" s="165"/>
      <c r="FX60" s="165"/>
      <c r="FY60" s="165"/>
      <c r="FZ60" s="165"/>
      <c r="GA60" s="165"/>
      <c r="GB60" s="165"/>
      <c r="GC60" s="165"/>
      <c r="GD60" s="165"/>
      <c r="GE60" s="165"/>
      <c r="GF60" s="165"/>
      <c r="GG60" s="165"/>
      <c r="GH60" s="165"/>
      <c r="GI60" s="165"/>
      <c r="GJ60" s="165"/>
      <c r="GK60" s="165"/>
      <c r="GL60" s="165"/>
      <c r="GM60" s="165"/>
      <c r="GN60" s="165"/>
      <c r="GO60" s="165"/>
      <c r="GP60" s="165"/>
      <c r="GQ60" s="165"/>
      <c r="GR60" s="165"/>
      <c r="GS60" s="165"/>
      <c r="GT60" s="165"/>
      <c r="GU60" s="165"/>
      <c r="GV60" s="165"/>
      <c r="GW60" s="165"/>
      <c r="GX60" s="165"/>
      <c r="GY60" s="165"/>
      <c r="GZ60" s="165"/>
      <c r="HA60" s="165"/>
      <c r="HB60" s="165"/>
      <c r="HC60" s="165"/>
      <c r="HD60" s="165"/>
      <c r="HE60" s="165"/>
      <c r="HF60" s="165"/>
      <c r="HG60" s="165"/>
      <c r="HH60" s="165"/>
      <c r="HI60" s="165"/>
      <c r="HJ60" s="165"/>
      <c r="HK60" s="165"/>
      <c r="HL60" s="165"/>
      <c r="HM60" s="165"/>
      <c r="HN60" s="165"/>
      <c r="HO60" s="165"/>
      <c r="HP60" s="165"/>
      <c r="HQ60" s="165"/>
      <c r="HR60" s="165"/>
      <c r="HS60" s="165"/>
      <c r="HT60" s="165"/>
      <c r="HU60" s="165"/>
      <c r="HV60" s="165"/>
      <c r="HW60" s="165"/>
      <c r="HX60" s="165"/>
      <c r="HY60" s="165"/>
      <c r="HZ60" s="165"/>
      <c r="IA60" s="165"/>
      <c r="IB60" s="165"/>
      <c r="IC60" s="165"/>
      <c r="ID60" s="165"/>
      <c r="IE60" s="165"/>
      <c r="IF60" s="165"/>
      <c r="IG60" s="165"/>
      <c r="IH60" s="165"/>
      <c r="II60" s="165"/>
      <c r="IJ60" s="165"/>
      <c r="IK60" s="165"/>
      <c r="IL60" s="165"/>
      <c r="IM60" s="165"/>
    </row>
    <row r="61" spans="1:247" s="166" customFormat="1" ht="12.75" customHeight="1" x14ac:dyDescent="0.25">
      <c r="A61" s="164"/>
      <c r="B61" s="180" t="s">
        <v>107</v>
      </c>
      <c r="C61" s="181" t="s">
        <v>117</v>
      </c>
      <c r="D61" s="182">
        <v>1</v>
      </c>
      <c r="E61" s="181" t="s">
        <v>104</v>
      </c>
      <c r="F61" s="183">
        <v>60730</v>
      </c>
      <c r="G61" s="183">
        <f t="shared" si="2"/>
        <v>60730</v>
      </c>
      <c r="H61" s="158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65"/>
      <c r="AX61" s="165"/>
      <c r="AY61" s="165"/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/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5"/>
      <c r="BY61" s="165"/>
      <c r="BZ61" s="165"/>
      <c r="CA61" s="165"/>
      <c r="CB61" s="165"/>
      <c r="CC61" s="165"/>
      <c r="CD61" s="165"/>
      <c r="CE61" s="165"/>
      <c r="CF61" s="165"/>
      <c r="CG61" s="165"/>
      <c r="CH61" s="165"/>
      <c r="CI61" s="165"/>
      <c r="CJ61" s="165"/>
      <c r="CK61" s="165"/>
      <c r="CL61" s="165"/>
      <c r="CM61" s="165"/>
      <c r="CN61" s="165"/>
      <c r="CO61" s="165"/>
      <c r="CP61" s="165"/>
      <c r="CQ61" s="165"/>
      <c r="CR61" s="165"/>
      <c r="CS61" s="165"/>
      <c r="CT61" s="165"/>
      <c r="CU61" s="165"/>
      <c r="CV61" s="165"/>
      <c r="CW61" s="165"/>
      <c r="CX61" s="165"/>
      <c r="CY61" s="165"/>
      <c r="CZ61" s="165"/>
      <c r="DA61" s="165"/>
      <c r="DB61" s="165"/>
      <c r="DC61" s="165"/>
      <c r="DD61" s="165"/>
      <c r="DE61" s="165"/>
      <c r="DF61" s="165"/>
      <c r="DG61" s="165"/>
      <c r="DH61" s="165"/>
      <c r="DI61" s="165"/>
      <c r="DJ61" s="165"/>
      <c r="DK61" s="165"/>
      <c r="DL61" s="165"/>
      <c r="DM61" s="165"/>
      <c r="DN61" s="165"/>
      <c r="DO61" s="165"/>
      <c r="DP61" s="165"/>
      <c r="DQ61" s="165"/>
      <c r="DR61" s="165"/>
      <c r="DS61" s="165"/>
      <c r="DT61" s="165"/>
      <c r="DU61" s="165"/>
      <c r="DV61" s="165"/>
      <c r="DW61" s="165"/>
      <c r="DX61" s="165"/>
      <c r="DY61" s="165"/>
      <c r="DZ61" s="165"/>
      <c r="EA61" s="165"/>
      <c r="EB61" s="165"/>
      <c r="EC61" s="165"/>
      <c r="ED61" s="165"/>
      <c r="EE61" s="165"/>
      <c r="EF61" s="165"/>
      <c r="EG61" s="165"/>
      <c r="EH61" s="165"/>
      <c r="EI61" s="165"/>
      <c r="EJ61" s="165"/>
      <c r="EK61" s="165"/>
      <c r="EL61" s="165"/>
      <c r="EM61" s="165"/>
      <c r="EN61" s="165"/>
      <c r="EO61" s="165"/>
      <c r="EP61" s="165"/>
      <c r="EQ61" s="165"/>
      <c r="ER61" s="165"/>
      <c r="ES61" s="165"/>
      <c r="ET61" s="165"/>
      <c r="EU61" s="165"/>
      <c r="EV61" s="165"/>
      <c r="EW61" s="165"/>
      <c r="EX61" s="165"/>
      <c r="EY61" s="165"/>
      <c r="EZ61" s="165"/>
      <c r="FA61" s="165"/>
      <c r="FB61" s="165"/>
      <c r="FC61" s="165"/>
      <c r="FD61" s="165"/>
      <c r="FE61" s="165"/>
      <c r="FF61" s="165"/>
      <c r="FG61" s="165"/>
      <c r="FH61" s="165"/>
      <c r="FI61" s="165"/>
      <c r="FJ61" s="165"/>
      <c r="FK61" s="165"/>
      <c r="FL61" s="165"/>
      <c r="FM61" s="165"/>
      <c r="FN61" s="165"/>
      <c r="FO61" s="165"/>
      <c r="FP61" s="165"/>
      <c r="FQ61" s="165"/>
      <c r="FR61" s="165"/>
      <c r="FS61" s="165"/>
      <c r="FT61" s="165"/>
      <c r="FU61" s="165"/>
      <c r="FV61" s="165"/>
      <c r="FW61" s="165"/>
      <c r="FX61" s="165"/>
      <c r="FY61" s="165"/>
      <c r="FZ61" s="165"/>
      <c r="GA61" s="165"/>
      <c r="GB61" s="165"/>
      <c r="GC61" s="165"/>
      <c r="GD61" s="165"/>
      <c r="GE61" s="165"/>
      <c r="GF61" s="165"/>
      <c r="GG61" s="165"/>
      <c r="GH61" s="165"/>
      <c r="GI61" s="165"/>
      <c r="GJ61" s="165"/>
      <c r="GK61" s="165"/>
      <c r="GL61" s="165"/>
      <c r="GM61" s="165"/>
      <c r="GN61" s="165"/>
      <c r="GO61" s="165"/>
      <c r="GP61" s="165"/>
      <c r="GQ61" s="165"/>
      <c r="GR61" s="165"/>
      <c r="GS61" s="165"/>
      <c r="GT61" s="165"/>
      <c r="GU61" s="165"/>
      <c r="GV61" s="165"/>
      <c r="GW61" s="165"/>
      <c r="GX61" s="165"/>
      <c r="GY61" s="165"/>
      <c r="GZ61" s="165"/>
      <c r="HA61" s="165"/>
      <c r="HB61" s="165"/>
      <c r="HC61" s="165"/>
      <c r="HD61" s="165"/>
      <c r="HE61" s="165"/>
      <c r="HF61" s="165"/>
      <c r="HG61" s="165"/>
      <c r="HH61" s="165"/>
      <c r="HI61" s="165"/>
      <c r="HJ61" s="165"/>
      <c r="HK61" s="165"/>
      <c r="HL61" s="165"/>
      <c r="HM61" s="165"/>
      <c r="HN61" s="165"/>
      <c r="HO61" s="165"/>
      <c r="HP61" s="165"/>
      <c r="HQ61" s="165"/>
      <c r="HR61" s="165"/>
      <c r="HS61" s="165"/>
      <c r="HT61" s="165"/>
      <c r="HU61" s="165"/>
      <c r="HV61" s="165"/>
      <c r="HW61" s="165"/>
      <c r="HX61" s="165"/>
      <c r="HY61" s="165"/>
      <c r="HZ61" s="165"/>
      <c r="IA61" s="165"/>
      <c r="IB61" s="165"/>
      <c r="IC61" s="165"/>
      <c r="ID61" s="165"/>
      <c r="IE61" s="165"/>
      <c r="IF61" s="165"/>
      <c r="IG61" s="165"/>
      <c r="IH61" s="165"/>
      <c r="II61" s="165"/>
      <c r="IJ61" s="165"/>
      <c r="IK61" s="165"/>
      <c r="IL61" s="165"/>
      <c r="IM61" s="165"/>
    </row>
    <row r="62" spans="1:247" s="166" customFormat="1" ht="12.75" customHeight="1" x14ac:dyDescent="0.25">
      <c r="A62" s="164"/>
      <c r="B62" s="191" t="s">
        <v>108</v>
      </c>
      <c r="C62" s="181"/>
      <c r="D62" s="182"/>
      <c r="E62" s="181"/>
      <c r="F62" s="183" t="s">
        <v>81</v>
      </c>
      <c r="G62" s="183" t="s">
        <v>81</v>
      </c>
      <c r="H62" s="158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5"/>
      <c r="BI62" s="165"/>
      <c r="BJ62" s="165"/>
      <c r="BK62" s="165"/>
      <c r="BL62" s="165"/>
      <c r="BM62" s="165"/>
      <c r="BN62" s="165"/>
      <c r="BO62" s="165"/>
      <c r="BP62" s="165"/>
      <c r="BQ62" s="165"/>
      <c r="BR62" s="165"/>
      <c r="BS62" s="165"/>
      <c r="BT62" s="165"/>
      <c r="BU62" s="165"/>
      <c r="BV62" s="165"/>
      <c r="BW62" s="165"/>
      <c r="BX62" s="165"/>
      <c r="BY62" s="165"/>
      <c r="BZ62" s="165"/>
      <c r="CA62" s="165"/>
      <c r="CB62" s="165"/>
      <c r="CC62" s="165"/>
      <c r="CD62" s="165"/>
      <c r="CE62" s="165"/>
      <c r="CF62" s="165"/>
      <c r="CG62" s="165"/>
      <c r="CH62" s="165"/>
      <c r="CI62" s="165"/>
      <c r="CJ62" s="165"/>
      <c r="CK62" s="165"/>
      <c r="CL62" s="165"/>
      <c r="CM62" s="165"/>
      <c r="CN62" s="165"/>
      <c r="CO62" s="165"/>
      <c r="CP62" s="165"/>
      <c r="CQ62" s="165"/>
      <c r="CR62" s="165"/>
      <c r="CS62" s="165"/>
      <c r="CT62" s="165"/>
      <c r="CU62" s="165"/>
      <c r="CV62" s="165"/>
      <c r="CW62" s="165"/>
      <c r="CX62" s="165"/>
      <c r="CY62" s="165"/>
      <c r="CZ62" s="165"/>
      <c r="DA62" s="165"/>
      <c r="DB62" s="165"/>
      <c r="DC62" s="165"/>
      <c r="DD62" s="165"/>
      <c r="DE62" s="165"/>
      <c r="DF62" s="165"/>
      <c r="DG62" s="165"/>
      <c r="DH62" s="165"/>
      <c r="DI62" s="165"/>
      <c r="DJ62" s="165"/>
      <c r="DK62" s="165"/>
      <c r="DL62" s="165"/>
      <c r="DM62" s="165"/>
      <c r="DN62" s="165"/>
      <c r="DO62" s="165"/>
      <c r="DP62" s="165"/>
      <c r="DQ62" s="165"/>
      <c r="DR62" s="165"/>
      <c r="DS62" s="165"/>
      <c r="DT62" s="165"/>
      <c r="DU62" s="165"/>
      <c r="DV62" s="165"/>
      <c r="DW62" s="165"/>
      <c r="DX62" s="165"/>
      <c r="DY62" s="165"/>
      <c r="DZ62" s="165"/>
      <c r="EA62" s="165"/>
      <c r="EB62" s="165"/>
      <c r="EC62" s="165"/>
      <c r="ED62" s="165"/>
      <c r="EE62" s="165"/>
      <c r="EF62" s="165"/>
      <c r="EG62" s="165"/>
      <c r="EH62" s="165"/>
      <c r="EI62" s="165"/>
      <c r="EJ62" s="165"/>
      <c r="EK62" s="165"/>
      <c r="EL62" s="165"/>
      <c r="EM62" s="165"/>
      <c r="EN62" s="165"/>
      <c r="EO62" s="165"/>
      <c r="EP62" s="165"/>
      <c r="EQ62" s="165"/>
      <c r="ER62" s="165"/>
      <c r="ES62" s="165"/>
      <c r="ET62" s="165"/>
      <c r="EU62" s="165"/>
      <c r="EV62" s="165"/>
      <c r="EW62" s="165"/>
      <c r="EX62" s="165"/>
      <c r="EY62" s="165"/>
      <c r="EZ62" s="165"/>
      <c r="FA62" s="165"/>
      <c r="FB62" s="165"/>
      <c r="FC62" s="165"/>
      <c r="FD62" s="165"/>
      <c r="FE62" s="165"/>
      <c r="FF62" s="165"/>
      <c r="FG62" s="165"/>
      <c r="FH62" s="165"/>
      <c r="FI62" s="165"/>
      <c r="FJ62" s="165"/>
      <c r="FK62" s="165"/>
      <c r="FL62" s="165"/>
      <c r="FM62" s="165"/>
      <c r="FN62" s="165"/>
      <c r="FO62" s="165"/>
      <c r="FP62" s="165"/>
      <c r="FQ62" s="165"/>
      <c r="FR62" s="165"/>
      <c r="FS62" s="165"/>
      <c r="FT62" s="165"/>
      <c r="FU62" s="165"/>
      <c r="FV62" s="165"/>
      <c r="FW62" s="165"/>
      <c r="FX62" s="165"/>
      <c r="FY62" s="165"/>
      <c r="FZ62" s="165"/>
      <c r="GA62" s="165"/>
      <c r="GB62" s="165"/>
      <c r="GC62" s="165"/>
      <c r="GD62" s="165"/>
      <c r="GE62" s="165"/>
      <c r="GF62" s="165"/>
      <c r="GG62" s="165"/>
      <c r="GH62" s="165"/>
      <c r="GI62" s="165"/>
      <c r="GJ62" s="165"/>
      <c r="GK62" s="165"/>
      <c r="GL62" s="165"/>
      <c r="GM62" s="165"/>
      <c r="GN62" s="165"/>
      <c r="GO62" s="165"/>
      <c r="GP62" s="165"/>
      <c r="GQ62" s="165"/>
      <c r="GR62" s="165"/>
      <c r="GS62" s="165"/>
      <c r="GT62" s="165"/>
      <c r="GU62" s="165"/>
      <c r="GV62" s="165"/>
      <c r="GW62" s="165"/>
      <c r="GX62" s="165"/>
      <c r="GY62" s="165"/>
      <c r="GZ62" s="165"/>
      <c r="HA62" s="165"/>
      <c r="HB62" s="165"/>
      <c r="HC62" s="165"/>
      <c r="HD62" s="165"/>
      <c r="HE62" s="165"/>
      <c r="HF62" s="165"/>
      <c r="HG62" s="165"/>
      <c r="HH62" s="165"/>
      <c r="HI62" s="165"/>
      <c r="HJ62" s="165"/>
      <c r="HK62" s="165"/>
      <c r="HL62" s="165"/>
      <c r="HM62" s="165"/>
      <c r="HN62" s="165"/>
      <c r="HO62" s="165"/>
      <c r="HP62" s="165"/>
      <c r="HQ62" s="165"/>
      <c r="HR62" s="165"/>
      <c r="HS62" s="165"/>
      <c r="HT62" s="165"/>
      <c r="HU62" s="165"/>
      <c r="HV62" s="165"/>
      <c r="HW62" s="165"/>
      <c r="HX62" s="165"/>
      <c r="HY62" s="165"/>
      <c r="HZ62" s="165"/>
      <c r="IA62" s="165"/>
      <c r="IB62" s="165"/>
      <c r="IC62" s="165"/>
      <c r="ID62" s="165"/>
      <c r="IE62" s="165"/>
      <c r="IF62" s="165"/>
      <c r="IG62" s="165"/>
      <c r="IH62" s="165"/>
      <c r="II62" s="165"/>
      <c r="IJ62" s="165"/>
      <c r="IK62" s="165"/>
      <c r="IL62" s="165"/>
      <c r="IM62" s="165"/>
    </row>
    <row r="63" spans="1:247" s="166" customFormat="1" ht="12.75" customHeight="1" x14ac:dyDescent="0.25">
      <c r="A63" s="164"/>
      <c r="B63" s="180" t="s">
        <v>109</v>
      </c>
      <c r="C63" s="181" t="s">
        <v>117</v>
      </c>
      <c r="D63" s="182">
        <v>1</v>
      </c>
      <c r="E63" s="181" t="s">
        <v>75</v>
      </c>
      <c r="F63" s="183">
        <v>153455.18859999999</v>
      </c>
      <c r="G63" s="183">
        <f t="shared" si="2"/>
        <v>153455.18859999999</v>
      </c>
      <c r="H63" s="158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65"/>
      <c r="AX63" s="165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5"/>
      <c r="BO63" s="165"/>
      <c r="BP63" s="165"/>
      <c r="BQ63" s="165"/>
      <c r="BR63" s="165"/>
      <c r="BS63" s="165"/>
      <c r="BT63" s="165"/>
      <c r="BU63" s="165"/>
      <c r="BV63" s="165"/>
      <c r="BW63" s="165"/>
      <c r="BX63" s="165"/>
      <c r="BY63" s="165"/>
      <c r="BZ63" s="165"/>
      <c r="CA63" s="165"/>
      <c r="CB63" s="165"/>
      <c r="CC63" s="165"/>
      <c r="CD63" s="165"/>
      <c r="CE63" s="165"/>
      <c r="CF63" s="165"/>
      <c r="CG63" s="165"/>
      <c r="CH63" s="165"/>
      <c r="CI63" s="165"/>
      <c r="CJ63" s="165"/>
      <c r="CK63" s="165"/>
      <c r="CL63" s="165"/>
      <c r="CM63" s="165"/>
      <c r="CN63" s="165"/>
      <c r="CO63" s="165"/>
      <c r="CP63" s="165"/>
      <c r="CQ63" s="165"/>
      <c r="CR63" s="165"/>
      <c r="CS63" s="165"/>
      <c r="CT63" s="165"/>
      <c r="CU63" s="165"/>
      <c r="CV63" s="165"/>
      <c r="CW63" s="165"/>
      <c r="CX63" s="165"/>
      <c r="CY63" s="165"/>
      <c r="CZ63" s="165"/>
      <c r="DA63" s="165"/>
      <c r="DB63" s="165"/>
      <c r="DC63" s="165"/>
      <c r="DD63" s="165"/>
      <c r="DE63" s="165"/>
      <c r="DF63" s="165"/>
      <c r="DG63" s="165"/>
      <c r="DH63" s="165"/>
      <c r="DI63" s="165"/>
      <c r="DJ63" s="165"/>
      <c r="DK63" s="165"/>
      <c r="DL63" s="165"/>
      <c r="DM63" s="165"/>
      <c r="DN63" s="165"/>
      <c r="DO63" s="165"/>
      <c r="DP63" s="165"/>
      <c r="DQ63" s="165"/>
      <c r="DR63" s="165"/>
      <c r="DS63" s="165"/>
      <c r="DT63" s="165"/>
      <c r="DU63" s="165"/>
      <c r="DV63" s="165"/>
      <c r="DW63" s="165"/>
      <c r="DX63" s="165"/>
      <c r="DY63" s="165"/>
      <c r="DZ63" s="165"/>
      <c r="EA63" s="165"/>
      <c r="EB63" s="165"/>
      <c r="EC63" s="165"/>
      <c r="ED63" s="165"/>
      <c r="EE63" s="165"/>
      <c r="EF63" s="165"/>
      <c r="EG63" s="165"/>
      <c r="EH63" s="165"/>
      <c r="EI63" s="165"/>
      <c r="EJ63" s="165"/>
      <c r="EK63" s="165"/>
      <c r="EL63" s="165"/>
      <c r="EM63" s="165"/>
      <c r="EN63" s="165"/>
      <c r="EO63" s="165"/>
      <c r="EP63" s="165"/>
      <c r="EQ63" s="165"/>
      <c r="ER63" s="165"/>
      <c r="ES63" s="165"/>
      <c r="ET63" s="165"/>
      <c r="EU63" s="165"/>
      <c r="EV63" s="165"/>
      <c r="EW63" s="165"/>
      <c r="EX63" s="165"/>
      <c r="EY63" s="165"/>
      <c r="EZ63" s="165"/>
      <c r="FA63" s="165"/>
      <c r="FB63" s="165"/>
      <c r="FC63" s="165"/>
      <c r="FD63" s="165"/>
      <c r="FE63" s="165"/>
      <c r="FF63" s="165"/>
      <c r="FG63" s="165"/>
      <c r="FH63" s="165"/>
      <c r="FI63" s="165"/>
      <c r="FJ63" s="165"/>
      <c r="FK63" s="165"/>
      <c r="FL63" s="165"/>
      <c r="FM63" s="165"/>
      <c r="FN63" s="165"/>
      <c r="FO63" s="165"/>
      <c r="FP63" s="165"/>
      <c r="FQ63" s="165"/>
      <c r="FR63" s="165"/>
      <c r="FS63" s="165"/>
      <c r="FT63" s="165"/>
      <c r="FU63" s="165"/>
      <c r="FV63" s="165"/>
      <c r="FW63" s="165"/>
      <c r="FX63" s="165"/>
      <c r="FY63" s="165"/>
      <c r="FZ63" s="165"/>
      <c r="GA63" s="165"/>
      <c r="GB63" s="165"/>
      <c r="GC63" s="165"/>
      <c r="GD63" s="165"/>
      <c r="GE63" s="165"/>
      <c r="GF63" s="165"/>
      <c r="GG63" s="165"/>
      <c r="GH63" s="165"/>
      <c r="GI63" s="165"/>
      <c r="GJ63" s="165"/>
      <c r="GK63" s="165"/>
      <c r="GL63" s="165"/>
      <c r="GM63" s="165"/>
      <c r="GN63" s="165"/>
      <c r="GO63" s="165"/>
      <c r="GP63" s="165"/>
      <c r="GQ63" s="165"/>
      <c r="GR63" s="165"/>
      <c r="GS63" s="165"/>
      <c r="GT63" s="165"/>
      <c r="GU63" s="165"/>
      <c r="GV63" s="165"/>
      <c r="GW63" s="165"/>
      <c r="GX63" s="165"/>
      <c r="GY63" s="165"/>
      <c r="GZ63" s="165"/>
      <c r="HA63" s="165"/>
      <c r="HB63" s="165"/>
      <c r="HC63" s="165"/>
      <c r="HD63" s="165"/>
      <c r="HE63" s="165"/>
      <c r="HF63" s="165"/>
      <c r="HG63" s="165"/>
      <c r="HH63" s="165"/>
      <c r="HI63" s="165"/>
      <c r="HJ63" s="165"/>
      <c r="HK63" s="165"/>
      <c r="HL63" s="165"/>
      <c r="HM63" s="165"/>
      <c r="HN63" s="165"/>
      <c r="HO63" s="165"/>
      <c r="HP63" s="165"/>
      <c r="HQ63" s="165"/>
      <c r="HR63" s="165"/>
      <c r="HS63" s="165"/>
      <c r="HT63" s="165"/>
      <c r="HU63" s="165"/>
      <c r="HV63" s="165"/>
      <c r="HW63" s="165"/>
      <c r="HX63" s="165"/>
      <c r="HY63" s="165"/>
      <c r="HZ63" s="165"/>
      <c r="IA63" s="165"/>
      <c r="IB63" s="165"/>
      <c r="IC63" s="165"/>
      <c r="ID63" s="165"/>
      <c r="IE63" s="165"/>
      <c r="IF63" s="165"/>
      <c r="IG63" s="165"/>
      <c r="IH63" s="165"/>
      <c r="II63" s="165"/>
      <c r="IJ63" s="165"/>
      <c r="IK63" s="165"/>
      <c r="IL63" s="165"/>
      <c r="IM63" s="165"/>
    </row>
    <row r="64" spans="1:247" s="166" customFormat="1" ht="12.75" customHeight="1" x14ac:dyDescent="0.25">
      <c r="A64" s="164"/>
      <c r="B64" s="180" t="s">
        <v>110</v>
      </c>
      <c r="C64" s="193" t="s">
        <v>33</v>
      </c>
      <c r="D64" s="193">
        <v>2</v>
      </c>
      <c r="E64" s="193" t="s">
        <v>75</v>
      </c>
      <c r="F64" s="183">
        <v>18503.84</v>
      </c>
      <c r="G64" s="183">
        <f t="shared" si="2"/>
        <v>37007.68</v>
      </c>
      <c r="H64" s="158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65"/>
      <c r="AR64" s="165"/>
      <c r="AS64" s="165"/>
      <c r="AT64" s="165"/>
      <c r="AU64" s="165"/>
      <c r="AV64" s="165"/>
      <c r="AW64" s="165"/>
      <c r="AX64" s="165"/>
      <c r="AY64" s="165"/>
      <c r="AZ64" s="165"/>
      <c r="BA64" s="165"/>
      <c r="BB64" s="165"/>
      <c r="BC64" s="165"/>
      <c r="BD64" s="165"/>
      <c r="BE64" s="165"/>
      <c r="BF64" s="165"/>
      <c r="BG64" s="165"/>
      <c r="BH64" s="165"/>
      <c r="BI64" s="165"/>
      <c r="BJ64" s="165"/>
      <c r="BK64" s="165"/>
      <c r="BL64" s="165"/>
      <c r="BM64" s="165"/>
      <c r="BN64" s="165"/>
      <c r="BO64" s="165"/>
      <c r="BP64" s="165"/>
      <c r="BQ64" s="165"/>
      <c r="BR64" s="165"/>
      <c r="BS64" s="165"/>
      <c r="BT64" s="165"/>
      <c r="BU64" s="165"/>
      <c r="BV64" s="165"/>
      <c r="BW64" s="165"/>
      <c r="BX64" s="165"/>
      <c r="BY64" s="165"/>
      <c r="BZ64" s="165"/>
      <c r="CA64" s="165"/>
      <c r="CB64" s="165"/>
      <c r="CC64" s="165"/>
      <c r="CD64" s="165"/>
      <c r="CE64" s="165"/>
      <c r="CF64" s="165"/>
      <c r="CG64" s="165"/>
      <c r="CH64" s="165"/>
      <c r="CI64" s="165"/>
      <c r="CJ64" s="165"/>
      <c r="CK64" s="165"/>
      <c r="CL64" s="165"/>
      <c r="CM64" s="165"/>
      <c r="CN64" s="165"/>
      <c r="CO64" s="165"/>
      <c r="CP64" s="165"/>
      <c r="CQ64" s="165"/>
      <c r="CR64" s="165"/>
      <c r="CS64" s="165"/>
      <c r="CT64" s="165"/>
      <c r="CU64" s="165"/>
      <c r="CV64" s="165"/>
      <c r="CW64" s="165"/>
      <c r="CX64" s="165"/>
      <c r="CY64" s="165"/>
      <c r="CZ64" s="165"/>
      <c r="DA64" s="165"/>
      <c r="DB64" s="165"/>
      <c r="DC64" s="165"/>
      <c r="DD64" s="165"/>
      <c r="DE64" s="165"/>
      <c r="DF64" s="165"/>
      <c r="DG64" s="165"/>
      <c r="DH64" s="165"/>
      <c r="DI64" s="165"/>
      <c r="DJ64" s="165"/>
      <c r="DK64" s="165"/>
      <c r="DL64" s="165"/>
      <c r="DM64" s="165"/>
      <c r="DN64" s="165"/>
      <c r="DO64" s="165"/>
      <c r="DP64" s="165"/>
      <c r="DQ64" s="165"/>
      <c r="DR64" s="165"/>
      <c r="DS64" s="165"/>
      <c r="DT64" s="165"/>
      <c r="DU64" s="165"/>
      <c r="DV64" s="165"/>
      <c r="DW64" s="165"/>
      <c r="DX64" s="165"/>
      <c r="DY64" s="165"/>
      <c r="DZ64" s="165"/>
      <c r="EA64" s="165"/>
      <c r="EB64" s="165"/>
      <c r="EC64" s="165"/>
      <c r="ED64" s="165"/>
      <c r="EE64" s="165"/>
      <c r="EF64" s="165"/>
      <c r="EG64" s="165"/>
      <c r="EH64" s="165"/>
      <c r="EI64" s="165"/>
      <c r="EJ64" s="165"/>
      <c r="EK64" s="165"/>
      <c r="EL64" s="165"/>
      <c r="EM64" s="165"/>
      <c r="EN64" s="165"/>
      <c r="EO64" s="165"/>
      <c r="EP64" s="165"/>
      <c r="EQ64" s="165"/>
      <c r="ER64" s="165"/>
      <c r="ES64" s="165"/>
      <c r="ET64" s="165"/>
      <c r="EU64" s="165"/>
      <c r="EV64" s="165"/>
      <c r="EW64" s="165"/>
      <c r="EX64" s="165"/>
      <c r="EY64" s="165"/>
      <c r="EZ64" s="165"/>
      <c r="FA64" s="165"/>
      <c r="FB64" s="165"/>
      <c r="FC64" s="165"/>
      <c r="FD64" s="165"/>
      <c r="FE64" s="165"/>
      <c r="FF64" s="165"/>
      <c r="FG64" s="165"/>
      <c r="FH64" s="165"/>
      <c r="FI64" s="165"/>
      <c r="FJ64" s="165"/>
      <c r="FK64" s="165"/>
      <c r="FL64" s="165"/>
      <c r="FM64" s="165"/>
      <c r="FN64" s="165"/>
      <c r="FO64" s="165"/>
      <c r="FP64" s="165"/>
      <c r="FQ64" s="165"/>
      <c r="FR64" s="165"/>
      <c r="FS64" s="165"/>
      <c r="FT64" s="165"/>
      <c r="FU64" s="165"/>
      <c r="FV64" s="165"/>
      <c r="FW64" s="165"/>
      <c r="FX64" s="165"/>
      <c r="FY64" s="165"/>
      <c r="FZ64" s="165"/>
      <c r="GA64" s="165"/>
      <c r="GB64" s="165"/>
      <c r="GC64" s="165"/>
      <c r="GD64" s="165"/>
      <c r="GE64" s="165"/>
      <c r="GF64" s="165"/>
      <c r="GG64" s="165"/>
      <c r="GH64" s="165"/>
      <c r="GI64" s="165"/>
      <c r="GJ64" s="165"/>
      <c r="GK64" s="165"/>
      <c r="GL64" s="165"/>
      <c r="GM64" s="165"/>
      <c r="GN64" s="165"/>
      <c r="GO64" s="165"/>
      <c r="GP64" s="165"/>
      <c r="GQ64" s="165"/>
      <c r="GR64" s="165"/>
      <c r="GS64" s="165"/>
      <c r="GT64" s="165"/>
      <c r="GU64" s="165"/>
      <c r="GV64" s="165"/>
      <c r="GW64" s="165"/>
      <c r="GX64" s="165"/>
      <c r="GY64" s="165"/>
      <c r="GZ64" s="165"/>
      <c r="HA64" s="165"/>
      <c r="HB64" s="165"/>
      <c r="HC64" s="165"/>
      <c r="HD64" s="165"/>
      <c r="HE64" s="165"/>
      <c r="HF64" s="165"/>
      <c r="HG64" s="165"/>
      <c r="HH64" s="165"/>
      <c r="HI64" s="165"/>
      <c r="HJ64" s="165"/>
      <c r="HK64" s="165"/>
      <c r="HL64" s="165"/>
      <c r="HM64" s="165"/>
      <c r="HN64" s="165"/>
      <c r="HO64" s="165"/>
      <c r="HP64" s="165"/>
      <c r="HQ64" s="165"/>
      <c r="HR64" s="165"/>
      <c r="HS64" s="165"/>
      <c r="HT64" s="165"/>
      <c r="HU64" s="165"/>
      <c r="HV64" s="165"/>
      <c r="HW64" s="165"/>
      <c r="HX64" s="165"/>
      <c r="HY64" s="165"/>
      <c r="HZ64" s="165"/>
      <c r="IA64" s="165"/>
      <c r="IB64" s="165"/>
      <c r="IC64" s="165"/>
      <c r="ID64" s="165"/>
      <c r="IE64" s="165"/>
      <c r="IF64" s="165"/>
      <c r="IG64" s="165"/>
      <c r="IH64" s="165"/>
      <c r="II64" s="165"/>
      <c r="IJ64" s="165"/>
      <c r="IK64" s="165"/>
      <c r="IL64" s="165"/>
      <c r="IM64" s="165"/>
    </row>
    <row r="65" spans="1:247" s="166" customFormat="1" ht="12.75" customHeight="1" x14ac:dyDescent="0.25">
      <c r="A65" s="164"/>
      <c r="B65" s="191" t="s">
        <v>111</v>
      </c>
      <c r="C65" s="181"/>
      <c r="D65" s="182"/>
      <c r="E65" s="181"/>
      <c r="F65" s="183" t="s">
        <v>81</v>
      </c>
      <c r="G65" s="183" t="s">
        <v>81</v>
      </c>
      <c r="H65" s="158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  <c r="AJ65" s="165"/>
      <c r="AK65" s="165"/>
      <c r="AL65" s="165"/>
      <c r="AM65" s="165"/>
      <c r="AN65" s="165"/>
      <c r="AO65" s="165"/>
      <c r="AP65" s="165"/>
      <c r="AQ65" s="165"/>
      <c r="AR65" s="165"/>
      <c r="AS65" s="165"/>
      <c r="AT65" s="165"/>
      <c r="AU65" s="165"/>
      <c r="AV65" s="165"/>
      <c r="AW65" s="165"/>
      <c r="AX65" s="165"/>
      <c r="AY65" s="165"/>
      <c r="AZ65" s="165"/>
      <c r="BA65" s="165"/>
      <c r="BB65" s="165"/>
      <c r="BC65" s="165"/>
      <c r="BD65" s="165"/>
      <c r="BE65" s="165"/>
      <c r="BF65" s="165"/>
      <c r="BG65" s="165"/>
      <c r="BH65" s="165"/>
      <c r="BI65" s="165"/>
      <c r="BJ65" s="165"/>
      <c r="BK65" s="165"/>
      <c r="BL65" s="165"/>
      <c r="BM65" s="165"/>
      <c r="BN65" s="165"/>
      <c r="BO65" s="165"/>
      <c r="BP65" s="165"/>
      <c r="BQ65" s="165"/>
      <c r="BR65" s="165"/>
      <c r="BS65" s="165"/>
      <c r="BT65" s="165"/>
      <c r="BU65" s="165"/>
      <c r="BV65" s="165"/>
      <c r="BW65" s="165"/>
      <c r="BX65" s="165"/>
      <c r="BY65" s="165"/>
      <c r="BZ65" s="165"/>
      <c r="CA65" s="165"/>
      <c r="CB65" s="165"/>
      <c r="CC65" s="165"/>
      <c r="CD65" s="165"/>
      <c r="CE65" s="165"/>
      <c r="CF65" s="165"/>
      <c r="CG65" s="165"/>
      <c r="CH65" s="165"/>
      <c r="CI65" s="165"/>
      <c r="CJ65" s="165"/>
      <c r="CK65" s="165"/>
      <c r="CL65" s="165"/>
      <c r="CM65" s="165"/>
      <c r="CN65" s="165"/>
      <c r="CO65" s="165"/>
      <c r="CP65" s="165"/>
      <c r="CQ65" s="165"/>
      <c r="CR65" s="165"/>
      <c r="CS65" s="165"/>
      <c r="CT65" s="165"/>
      <c r="CU65" s="165"/>
      <c r="CV65" s="165"/>
      <c r="CW65" s="165"/>
      <c r="CX65" s="165"/>
      <c r="CY65" s="165"/>
      <c r="CZ65" s="165"/>
      <c r="DA65" s="165"/>
      <c r="DB65" s="165"/>
      <c r="DC65" s="165"/>
      <c r="DD65" s="165"/>
      <c r="DE65" s="165"/>
      <c r="DF65" s="165"/>
      <c r="DG65" s="165"/>
      <c r="DH65" s="165"/>
      <c r="DI65" s="165"/>
      <c r="DJ65" s="165"/>
      <c r="DK65" s="165"/>
      <c r="DL65" s="165"/>
      <c r="DM65" s="165"/>
      <c r="DN65" s="165"/>
      <c r="DO65" s="165"/>
      <c r="DP65" s="165"/>
      <c r="DQ65" s="165"/>
      <c r="DR65" s="165"/>
      <c r="DS65" s="165"/>
      <c r="DT65" s="165"/>
      <c r="DU65" s="165"/>
      <c r="DV65" s="165"/>
      <c r="DW65" s="165"/>
      <c r="DX65" s="165"/>
      <c r="DY65" s="165"/>
      <c r="DZ65" s="165"/>
      <c r="EA65" s="165"/>
      <c r="EB65" s="165"/>
      <c r="EC65" s="165"/>
      <c r="ED65" s="165"/>
      <c r="EE65" s="165"/>
      <c r="EF65" s="165"/>
      <c r="EG65" s="165"/>
      <c r="EH65" s="165"/>
      <c r="EI65" s="165"/>
      <c r="EJ65" s="165"/>
      <c r="EK65" s="165"/>
      <c r="EL65" s="165"/>
      <c r="EM65" s="165"/>
      <c r="EN65" s="165"/>
      <c r="EO65" s="165"/>
      <c r="EP65" s="165"/>
      <c r="EQ65" s="165"/>
      <c r="ER65" s="165"/>
      <c r="ES65" s="165"/>
      <c r="ET65" s="165"/>
      <c r="EU65" s="165"/>
      <c r="EV65" s="165"/>
      <c r="EW65" s="165"/>
      <c r="EX65" s="165"/>
      <c r="EY65" s="165"/>
      <c r="EZ65" s="165"/>
      <c r="FA65" s="165"/>
      <c r="FB65" s="165"/>
      <c r="FC65" s="165"/>
      <c r="FD65" s="165"/>
      <c r="FE65" s="165"/>
      <c r="FF65" s="165"/>
      <c r="FG65" s="165"/>
      <c r="FH65" s="165"/>
      <c r="FI65" s="165"/>
      <c r="FJ65" s="165"/>
      <c r="FK65" s="165"/>
      <c r="FL65" s="165"/>
      <c r="FM65" s="165"/>
      <c r="FN65" s="165"/>
      <c r="FO65" s="165"/>
      <c r="FP65" s="165"/>
      <c r="FQ65" s="165"/>
      <c r="FR65" s="165"/>
      <c r="FS65" s="165"/>
      <c r="FT65" s="165"/>
      <c r="FU65" s="165"/>
      <c r="FV65" s="165"/>
      <c r="FW65" s="165"/>
      <c r="FX65" s="165"/>
      <c r="FY65" s="165"/>
      <c r="FZ65" s="165"/>
      <c r="GA65" s="165"/>
      <c r="GB65" s="165"/>
      <c r="GC65" s="165"/>
      <c r="GD65" s="165"/>
      <c r="GE65" s="165"/>
      <c r="GF65" s="165"/>
      <c r="GG65" s="165"/>
      <c r="GH65" s="165"/>
      <c r="GI65" s="165"/>
      <c r="GJ65" s="165"/>
      <c r="GK65" s="165"/>
      <c r="GL65" s="165"/>
      <c r="GM65" s="165"/>
      <c r="GN65" s="165"/>
      <c r="GO65" s="165"/>
      <c r="GP65" s="165"/>
      <c r="GQ65" s="165"/>
      <c r="GR65" s="165"/>
      <c r="GS65" s="165"/>
      <c r="GT65" s="165"/>
      <c r="GU65" s="165"/>
      <c r="GV65" s="165"/>
      <c r="GW65" s="165"/>
      <c r="GX65" s="165"/>
      <c r="GY65" s="165"/>
      <c r="GZ65" s="165"/>
      <c r="HA65" s="165"/>
      <c r="HB65" s="165"/>
      <c r="HC65" s="165"/>
      <c r="HD65" s="165"/>
      <c r="HE65" s="165"/>
      <c r="HF65" s="165"/>
      <c r="HG65" s="165"/>
      <c r="HH65" s="165"/>
      <c r="HI65" s="165"/>
      <c r="HJ65" s="165"/>
      <c r="HK65" s="165"/>
      <c r="HL65" s="165"/>
      <c r="HM65" s="165"/>
      <c r="HN65" s="165"/>
      <c r="HO65" s="165"/>
      <c r="HP65" s="165"/>
      <c r="HQ65" s="165"/>
      <c r="HR65" s="165"/>
      <c r="HS65" s="165"/>
      <c r="HT65" s="165"/>
      <c r="HU65" s="165"/>
      <c r="HV65" s="165"/>
      <c r="HW65" s="165"/>
      <c r="HX65" s="165"/>
      <c r="HY65" s="165"/>
      <c r="HZ65" s="165"/>
      <c r="IA65" s="165"/>
      <c r="IB65" s="165"/>
      <c r="IC65" s="165"/>
      <c r="ID65" s="165"/>
      <c r="IE65" s="165"/>
      <c r="IF65" s="165"/>
      <c r="IG65" s="165"/>
      <c r="IH65" s="165"/>
      <c r="II65" s="165"/>
      <c r="IJ65" s="165"/>
      <c r="IK65" s="165"/>
      <c r="IL65" s="165"/>
      <c r="IM65" s="165"/>
    </row>
    <row r="66" spans="1:247" s="166" customFormat="1" ht="12.75" customHeight="1" x14ac:dyDescent="0.25">
      <c r="A66" s="164"/>
      <c r="B66" s="180" t="s">
        <v>112</v>
      </c>
      <c r="C66" s="181" t="s">
        <v>117</v>
      </c>
      <c r="D66" s="182">
        <v>1</v>
      </c>
      <c r="E66" s="181" t="s">
        <v>75</v>
      </c>
      <c r="F66" s="183">
        <v>132571.94999999998</v>
      </c>
      <c r="G66" s="183">
        <f t="shared" si="2"/>
        <v>132571.94999999998</v>
      </c>
      <c r="H66" s="158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5"/>
      <c r="AN66" s="165"/>
      <c r="AO66" s="165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5"/>
      <c r="BA66" s="165"/>
      <c r="BB66" s="165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5"/>
      <c r="BO66" s="165"/>
      <c r="BP66" s="165"/>
      <c r="BQ66" s="165"/>
      <c r="BR66" s="165"/>
      <c r="BS66" s="165"/>
      <c r="BT66" s="165"/>
      <c r="BU66" s="165"/>
      <c r="BV66" s="165"/>
      <c r="BW66" s="165"/>
      <c r="BX66" s="165"/>
      <c r="BY66" s="165"/>
      <c r="BZ66" s="165"/>
      <c r="CA66" s="165"/>
      <c r="CB66" s="165"/>
      <c r="CC66" s="165"/>
      <c r="CD66" s="165"/>
      <c r="CE66" s="165"/>
      <c r="CF66" s="165"/>
      <c r="CG66" s="165"/>
      <c r="CH66" s="165"/>
      <c r="CI66" s="165"/>
      <c r="CJ66" s="165"/>
      <c r="CK66" s="165"/>
      <c r="CL66" s="165"/>
      <c r="CM66" s="165"/>
      <c r="CN66" s="165"/>
      <c r="CO66" s="165"/>
      <c r="CP66" s="165"/>
      <c r="CQ66" s="165"/>
      <c r="CR66" s="165"/>
      <c r="CS66" s="165"/>
      <c r="CT66" s="165"/>
      <c r="CU66" s="165"/>
      <c r="CV66" s="165"/>
      <c r="CW66" s="165"/>
      <c r="CX66" s="165"/>
      <c r="CY66" s="165"/>
      <c r="CZ66" s="165"/>
      <c r="DA66" s="165"/>
      <c r="DB66" s="165"/>
      <c r="DC66" s="165"/>
      <c r="DD66" s="165"/>
      <c r="DE66" s="165"/>
      <c r="DF66" s="165"/>
      <c r="DG66" s="165"/>
      <c r="DH66" s="165"/>
      <c r="DI66" s="165"/>
      <c r="DJ66" s="165"/>
      <c r="DK66" s="165"/>
      <c r="DL66" s="165"/>
      <c r="DM66" s="165"/>
      <c r="DN66" s="165"/>
      <c r="DO66" s="165"/>
      <c r="DP66" s="165"/>
      <c r="DQ66" s="165"/>
      <c r="DR66" s="165"/>
      <c r="DS66" s="165"/>
      <c r="DT66" s="165"/>
      <c r="DU66" s="165"/>
      <c r="DV66" s="165"/>
      <c r="DW66" s="165"/>
      <c r="DX66" s="165"/>
      <c r="DY66" s="165"/>
      <c r="DZ66" s="165"/>
      <c r="EA66" s="165"/>
      <c r="EB66" s="165"/>
      <c r="EC66" s="165"/>
      <c r="ED66" s="165"/>
      <c r="EE66" s="165"/>
      <c r="EF66" s="165"/>
      <c r="EG66" s="165"/>
      <c r="EH66" s="165"/>
      <c r="EI66" s="165"/>
      <c r="EJ66" s="165"/>
      <c r="EK66" s="165"/>
      <c r="EL66" s="165"/>
      <c r="EM66" s="165"/>
      <c r="EN66" s="165"/>
      <c r="EO66" s="165"/>
      <c r="EP66" s="165"/>
      <c r="EQ66" s="165"/>
      <c r="ER66" s="165"/>
      <c r="ES66" s="165"/>
      <c r="ET66" s="165"/>
      <c r="EU66" s="165"/>
      <c r="EV66" s="165"/>
      <c r="EW66" s="165"/>
      <c r="EX66" s="165"/>
      <c r="EY66" s="165"/>
      <c r="EZ66" s="165"/>
      <c r="FA66" s="165"/>
      <c r="FB66" s="165"/>
      <c r="FC66" s="165"/>
      <c r="FD66" s="165"/>
      <c r="FE66" s="165"/>
      <c r="FF66" s="165"/>
      <c r="FG66" s="165"/>
      <c r="FH66" s="165"/>
      <c r="FI66" s="165"/>
      <c r="FJ66" s="165"/>
      <c r="FK66" s="165"/>
      <c r="FL66" s="165"/>
      <c r="FM66" s="165"/>
      <c r="FN66" s="165"/>
      <c r="FO66" s="165"/>
      <c r="FP66" s="165"/>
      <c r="FQ66" s="165"/>
      <c r="FR66" s="165"/>
      <c r="FS66" s="165"/>
      <c r="FT66" s="165"/>
      <c r="FU66" s="165"/>
      <c r="FV66" s="165"/>
      <c r="FW66" s="165"/>
      <c r="FX66" s="165"/>
      <c r="FY66" s="165"/>
      <c r="FZ66" s="165"/>
      <c r="GA66" s="165"/>
      <c r="GB66" s="165"/>
      <c r="GC66" s="165"/>
      <c r="GD66" s="165"/>
      <c r="GE66" s="165"/>
      <c r="GF66" s="165"/>
      <c r="GG66" s="165"/>
      <c r="GH66" s="165"/>
      <c r="GI66" s="165"/>
      <c r="GJ66" s="165"/>
      <c r="GK66" s="165"/>
      <c r="GL66" s="165"/>
      <c r="GM66" s="165"/>
      <c r="GN66" s="165"/>
      <c r="GO66" s="165"/>
      <c r="GP66" s="165"/>
      <c r="GQ66" s="165"/>
      <c r="GR66" s="165"/>
      <c r="GS66" s="165"/>
      <c r="GT66" s="165"/>
      <c r="GU66" s="165"/>
      <c r="GV66" s="165"/>
      <c r="GW66" s="165"/>
      <c r="GX66" s="165"/>
      <c r="GY66" s="165"/>
      <c r="GZ66" s="165"/>
      <c r="HA66" s="165"/>
      <c r="HB66" s="165"/>
      <c r="HC66" s="165"/>
      <c r="HD66" s="165"/>
      <c r="HE66" s="165"/>
      <c r="HF66" s="165"/>
      <c r="HG66" s="165"/>
      <c r="HH66" s="165"/>
      <c r="HI66" s="165"/>
      <c r="HJ66" s="165"/>
      <c r="HK66" s="165"/>
      <c r="HL66" s="165"/>
      <c r="HM66" s="165"/>
      <c r="HN66" s="165"/>
      <c r="HO66" s="165"/>
      <c r="HP66" s="165"/>
      <c r="HQ66" s="165"/>
      <c r="HR66" s="165"/>
      <c r="HS66" s="165"/>
      <c r="HT66" s="165"/>
      <c r="HU66" s="165"/>
      <c r="HV66" s="165"/>
      <c r="HW66" s="165"/>
      <c r="HX66" s="165"/>
      <c r="HY66" s="165"/>
      <c r="HZ66" s="165"/>
      <c r="IA66" s="165"/>
      <c r="IB66" s="165"/>
      <c r="IC66" s="165"/>
      <c r="ID66" s="165"/>
      <c r="IE66" s="165"/>
      <c r="IF66" s="165"/>
      <c r="IG66" s="165"/>
      <c r="IH66" s="165"/>
      <c r="II66" s="165"/>
      <c r="IJ66" s="165"/>
      <c r="IK66" s="165"/>
      <c r="IL66" s="165"/>
      <c r="IM66" s="165"/>
    </row>
    <row r="67" spans="1:247" s="166" customFormat="1" ht="12.75" customHeight="1" x14ac:dyDescent="0.25">
      <c r="A67" s="164"/>
      <c r="B67" s="180" t="s">
        <v>113</v>
      </c>
      <c r="C67" s="193" t="s">
        <v>33</v>
      </c>
      <c r="D67" s="193">
        <v>1</v>
      </c>
      <c r="E67" s="193" t="s">
        <v>75</v>
      </c>
      <c r="F67" s="183">
        <v>61420</v>
      </c>
      <c r="G67" s="183">
        <f t="shared" si="2"/>
        <v>61420</v>
      </c>
      <c r="H67" s="158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  <c r="AJ67" s="165"/>
      <c r="AK67" s="165"/>
      <c r="AL67" s="165"/>
      <c r="AM67" s="165"/>
      <c r="AN67" s="165"/>
      <c r="AO67" s="165"/>
      <c r="AP67" s="165"/>
      <c r="AQ67" s="165"/>
      <c r="AR67" s="165"/>
      <c r="AS67" s="165"/>
      <c r="AT67" s="165"/>
      <c r="AU67" s="165"/>
      <c r="AV67" s="165"/>
      <c r="AW67" s="165"/>
      <c r="AX67" s="165"/>
      <c r="AY67" s="165"/>
      <c r="AZ67" s="165"/>
      <c r="BA67" s="165"/>
      <c r="BB67" s="165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5"/>
      <c r="BO67" s="165"/>
      <c r="BP67" s="165"/>
      <c r="BQ67" s="165"/>
      <c r="BR67" s="165"/>
      <c r="BS67" s="165"/>
      <c r="BT67" s="165"/>
      <c r="BU67" s="165"/>
      <c r="BV67" s="165"/>
      <c r="BW67" s="165"/>
      <c r="BX67" s="165"/>
      <c r="BY67" s="165"/>
      <c r="BZ67" s="165"/>
      <c r="CA67" s="165"/>
      <c r="CB67" s="165"/>
      <c r="CC67" s="165"/>
      <c r="CD67" s="165"/>
      <c r="CE67" s="165"/>
      <c r="CF67" s="165"/>
      <c r="CG67" s="165"/>
      <c r="CH67" s="165"/>
      <c r="CI67" s="165"/>
      <c r="CJ67" s="165"/>
      <c r="CK67" s="165"/>
      <c r="CL67" s="165"/>
      <c r="CM67" s="165"/>
      <c r="CN67" s="165"/>
      <c r="CO67" s="165"/>
      <c r="CP67" s="165"/>
      <c r="CQ67" s="165"/>
      <c r="CR67" s="165"/>
      <c r="CS67" s="165"/>
      <c r="CT67" s="165"/>
      <c r="CU67" s="165"/>
      <c r="CV67" s="165"/>
      <c r="CW67" s="165"/>
      <c r="CX67" s="165"/>
      <c r="CY67" s="165"/>
      <c r="CZ67" s="165"/>
      <c r="DA67" s="165"/>
      <c r="DB67" s="165"/>
      <c r="DC67" s="165"/>
      <c r="DD67" s="165"/>
      <c r="DE67" s="165"/>
      <c r="DF67" s="165"/>
      <c r="DG67" s="165"/>
      <c r="DH67" s="165"/>
      <c r="DI67" s="165"/>
      <c r="DJ67" s="165"/>
      <c r="DK67" s="165"/>
      <c r="DL67" s="165"/>
      <c r="DM67" s="165"/>
      <c r="DN67" s="165"/>
      <c r="DO67" s="165"/>
      <c r="DP67" s="165"/>
      <c r="DQ67" s="165"/>
      <c r="DR67" s="165"/>
      <c r="DS67" s="165"/>
      <c r="DT67" s="165"/>
      <c r="DU67" s="165"/>
      <c r="DV67" s="165"/>
      <c r="DW67" s="165"/>
      <c r="DX67" s="165"/>
      <c r="DY67" s="165"/>
      <c r="DZ67" s="165"/>
      <c r="EA67" s="165"/>
      <c r="EB67" s="165"/>
      <c r="EC67" s="165"/>
      <c r="ED67" s="165"/>
      <c r="EE67" s="165"/>
      <c r="EF67" s="165"/>
      <c r="EG67" s="165"/>
      <c r="EH67" s="165"/>
      <c r="EI67" s="165"/>
      <c r="EJ67" s="165"/>
      <c r="EK67" s="165"/>
      <c r="EL67" s="165"/>
      <c r="EM67" s="165"/>
      <c r="EN67" s="165"/>
      <c r="EO67" s="165"/>
      <c r="EP67" s="165"/>
      <c r="EQ67" s="165"/>
      <c r="ER67" s="165"/>
      <c r="ES67" s="165"/>
      <c r="ET67" s="165"/>
      <c r="EU67" s="165"/>
      <c r="EV67" s="165"/>
      <c r="EW67" s="165"/>
      <c r="EX67" s="165"/>
      <c r="EY67" s="165"/>
      <c r="EZ67" s="165"/>
      <c r="FA67" s="165"/>
      <c r="FB67" s="165"/>
      <c r="FC67" s="165"/>
      <c r="FD67" s="165"/>
      <c r="FE67" s="165"/>
      <c r="FF67" s="165"/>
      <c r="FG67" s="165"/>
      <c r="FH67" s="165"/>
      <c r="FI67" s="165"/>
      <c r="FJ67" s="165"/>
      <c r="FK67" s="165"/>
      <c r="FL67" s="165"/>
      <c r="FM67" s="165"/>
      <c r="FN67" s="165"/>
      <c r="FO67" s="165"/>
      <c r="FP67" s="165"/>
      <c r="FQ67" s="165"/>
      <c r="FR67" s="165"/>
      <c r="FS67" s="165"/>
      <c r="FT67" s="165"/>
      <c r="FU67" s="165"/>
      <c r="FV67" s="165"/>
      <c r="FW67" s="165"/>
      <c r="FX67" s="165"/>
      <c r="FY67" s="165"/>
      <c r="FZ67" s="165"/>
      <c r="GA67" s="165"/>
      <c r="GB67" s="165"/>
      <c r="GC67" s="165"/>
      <c r="GD67" s="165"/>
      <c r="GE67" s="165"/>
      <c r="GF67" s="165"/>
      <c r="GG67" s="165"/>
      <c r="GH67" s="165"/>
      <c r="GI67" s="165"/>
      <c r="GJ67" s="165"/>
      <c r="GK67" s="165"/>
      <c r="GL67" s="165"/>
      <c r="GM67" s="165"/>
      <c r="GN67" s="165"/>
      <c r="GO67" s="165"/>
      <c r="GP67" s="165"/>
      <c r="GQ67" s="165"/>
      <c r="GR67" s="165"/>
      <c r="GS67" s="165"/>
      <c r="GT67" s="165"/>
      <c r="GU67" s="165"/>
      <c r="GV67" s="165"/>
      <c r="GW67" s="165"/>
      <c r="GX67" s="165"/>
      <c r="GY67" s="165"/>
      <c r="GZ67" s="165"/>
      <c r="HA67" s="165"/>
      <c r="HB67" s="165"/>
      <c r="HC67" s="165"/>
      <c r="HD67" s="165"/>
      <c r="HE67" s="165"/>
      <c r="HF67" s="165"/>
      <c r="HG67" s="165"/>
      <c r="HH67" s="165"/>
      <c r="HI67" s="165"/>
      <c r="HJ67" s="165"/>
      <c r="HK67" s="165"/>
      <c r="HL67" s="165"/>
      <c r="HM67" s="165"/>
      <c r="HN67" s="165"/>
      <c r="HO67" s="165"/>
      <c r="HP67" s="165"/>
      <c r="HQ67" s="165"/>
      <c r="HR67" s="165"/>
      <c r="HS67" s="165"/>
      <c r="HT67" s="165"/>
      <c r="HU67" s="165"/>
      <c r="HV67" s="165"/>
      <c r="HW67" s="165"/>
      <c r="HX67" s="165"/>
      <c r="HY67" s="165"/>
      <c r="HZ67" s="165"/>
      <c r="IA67" s="165"/>
      <c r="IB67" s="165"/>
      <c r="IC67" s="165"/>
      <c r="ID67" s="165"/>
      <c r="IE67" s="165"/>
      <c r="IF67" s="165"/>
      <c r="IG67" s="165"/>
      <c r="IH67" s="165"/>
      <c r="II67" s="165"/>
      <c r="IJ67" s="165"/>
      <c r="IK67" s="165"/>
      <c r="IL67" s="165"/>
      <c r="IM67" s="165"/>
    </row>
    <row r="68" spans="1:247" s="166" customFormat="1" ht="12.75" customHeight="1" x14ac:dyDescent="0.25">
      <c r="A68" s="164"/>
      <c r="B68" s="180" t="s">
        <v>114</v>
      </c>
      <c r="C68" s="181" t="s">
        <v>33</v>
      </c>
      <c r="D68" s="182">
        <v>1</v>
      </c>
      <c r="E68" s="181" t="s">
        <v>75</v>
      </c>
      <c r="F68" s="183">
        <v>27246.48</v>
      </c>
      <c r="G68" s="183">
        <f t="shared" si="2"/>
        <v>27246.48</v>
      </c>
      <c r="H68" s="158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  <c r="AJ68" s="165"/>
      <c r="AK68" s="165"/>
      <c r="AL68" s="165"/>
      <c r="AM68" s="165"/>
      <c r="AN68" s="165"/>
      <c r="AO68" s="165"/>
      <c r="AP68" s="165"/>
      <c r="AQ68" s="165"/>
      <c r="AR68" s="165"/>
      <c r="AS68" s="165"/>
      <c r="AT68" s="165"/>
      <c r="AU68" s="165"/>
      <c r="AV68" s="165"/>
      <c r="AW68" s="165"/>
      <c r="AX68" s="165"/>
      <c r="AY68" s="165"/>
      <c r="AZ68" s="165"/>
      <c r="BA68" s="165"/>
      <c r="BB68" s="165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5"/>
      <c r="BO68" s="165"/>
      <c r="BP68" s="165"/>
      <c r="BQ68" s="165"/>
      <c r="BR68" s="165"/>
      <c r="BS68" s="165"/>
      <c r="BT68" s="165"/>
      <c r="BU68" s="165"/>
      <c r="BV68" s="165"/>
      <c r="BW68" s="165"/>
      <c r="BX68" s="165"/>
      <c r="BY68" s="165"/>
      <c r="BZ68" s="165"/>
      <c r="CA68" s="165"/>
      <c r="CB68" s="165"/>
      <c r="CC68" s="165"/>
      <c r="CD68" s="165"/>
      <c r="CE68" s="165"/>
      <c r="CF68" s="165"/>
      <c r="CG68" s="165"/>
      <c r="CH68" s="165"/>
      <c r="CI68" s="165"/>
      <c r="CJ68" s="165"/>
      <c r="CK68" s="165"/>
      <c r="CL68" s="165"/>
      <c r="CM68" s="165"/>
      <c r="CN68" s="165"/>
      <c r="CO68" s="165"/>
      <c r="CP68" s="165"/>
      <c r="CQ68" s="165"/>
      <c r="CR68" s="165"/>
      <c r="CS68" s="165"/>
      <c r="CT68" s="165"/>
      <c r="CU68" s="165"/>
      <c r="CV68" s="165"/>
      <c r="CW68" s="165"/>
      <c r="CX68" s="165"/>
      <c r="CY68" s="165"/>
      <c r="CZ68" s="165"/>
      <c r="DA68" s="165"/>
      <c r="DB68" s="165"/>
      <c r="DC68" s="165"/>
      <c r="DD68" s="165"/>
      <c r="DE68" s="165"/>
      <c r="DF68" s="165"/>
      <c r="DG68" s="165"/>
      <c r="DH68" s="165"/>
      <c r="DI68" s="165"/>
      <c r="DJ68" s="165"/>
      <c r="DK68" s="165"/>
      <c r="DL68" s="165"/>
      <c r="DM68" s="165"/>
      <c r="DN68" s="165"/>
      <c r="DO68" s="165"/>
      <c r="DP68" s="165"/>
      <c r="DQ68" s="165"/>
      <c r="DR68" s="165"/>
      <c r="DS68" s="165"/>
      <c r="DT68" s="165"/>
      <c r="DU68" s="165"/>
      <c r="DV68" s="165"/>
      <c r="DW68" s="165"/>
      <c r="DX68" s="165"/>
      <c r="DY68" s="165"/>
      <c r="DZ68" s="165"/>
      <c r="EA68" s="165"/>
      <c r="EB68" s="165"/>
      <c r="EC68" s="165"/>
      <c r="ED68" s="165"/>
      <c r="EE68" s="165"/>
      <c r="EF68" s="165"/>
      <c r="EG68" s="165"/>
      <c r="EH68" s="165"/>
      <c r="EI68" s="165"/>
      <c r="EJ68" s="165"/>
      <c r="EK68" s="165"/>
      <c r="EL68" s="165"/>
      <c r="EM68" s="165"/>
      <c r="EN68" s="165"/>
      <c r="EO68" s="165"/>
      <c r="EP68" s="165"/>
      <c r="EQ68" s="165"/>
      <c r="ER68" s="165"/>
      <c r="ES68" s="165"/>
      <c r="ET68" s="165"/>
      <c r="EU68" s="165"/>
      <c r="EV68" s="165"/>
      <c r="EW68" s="165"/>
      <c r="EX68" s="165"/>
      <c r="EY68" s="165"/>
      <c r="EZ68" s="165"/>
      <c r="FA68" s="165"/>
      <c r="FB68" s="165"/>
      <c r="FC68" s="165"/>
      <c r="FD68" s="165"/>
      <c r="FE68" s="165"/>
      <c r="FF68" s="165"/>
      <c r="FG68" s="165"/>
      <c r="FH68" s="165"/>
      <c r="FI68" s="165"/>
      <c r="FJ68" s="165"/>
      <c r="FK68" s="165"/>
      <c r="FL68" s="165"/>
      <c r="FM68" s="165"/>
      <c r="FN68" s="165"/>
      <c r="FO68" s="165"/>
      <c r="FP68" s="165"/>
      <c r="FQ68" s="165"/>
      <c r="FR68" s="165"/>
      <c r="FS68" s="165"/>
      <c r="FT68" s="165"/>
      <c r="FU68" s="165"/>
      <c r="FV68" s="165"/>
      <c r="FW68" s="165"/>
      <c r="FX68" s="165"/>
      <c r="FY68" s="165"/>
      <c r="FZ68" s="165"/>
      <c r="GA68" s="165"/>
      <c r="GB68" s="165"/>
      <c r="GC68" s="165"/>
      <c r="GD68" s="165"/>
      <c r="GE68" s="165"/>
      <c r="GF68" s="165"/>
      <c r="GG68" s="165"/>
      <c r="GH68" s="165"/>
      <c r="GI68" s="165"/>
      <c r="GJ68" s="165"/>
      <c r="GK68" s="165"/>
      <c r="GL68" s="165"/>
      <c r="GM68" s="165"/>
      <c r="GN68" s="165"/>
      <c r="GO68" s="165"/>
      <c r="GP68" s="165"/>
      <c r="GQ68" s="165"/>
      <c r="GR68" s="165"/>
      <c r="GS68" s="165"/>
      <c r="GT68" s="165"/>
      <c r="GU68" s="165"/>
      <c r="GV68" s="165"/>
      <c r="GW68" s="165"/>
      <c r="GX68" s="165"/>
      <c r="GY68" s="165"/>
      <c r="GZ68" s="165"/>
      <c r="HA68" s="165"/>
      <c r="HB68" s="165"/>
      <c r="HC68" s="165"/>
      <c r="HD68" s="165"/>
      <c r="HE68" s="165"/>
      <c r="HF68" s="165"/>
      <c r="HG68" s="165"/>
      <c r="HH68" s="165"/>
      <c r="HI68" s="165"/>
      <c r="HJ68" s="165"/>
      <c r="HK68" s="165"/>
      <c r="HL68" s="165"/>
      <c r="HM68" s="165"/>
      <c r="HN68" s="165"/>
      <c r="HO68" s="165"/>
      <c r="HP68" s="165"/>
      <c r="HQ68" s="165"/>
      <c r="HR68" s="165"/>
      <c r="HS68" s="165"/>
      <c r="HT68" s="165"/>
      <c r="HU68" s="165"/>
      <c r="HV68" s="165"/>
      <c r="HW68" s="165"/>
      <c r="HX68" s="165"/>
      <c r="HY68" s="165"/>
      <c r="HZ68" s="165"/>
      <c r="IA68" s="165"/>
      <c r="IB68" s="165"/>
      <c r="IC68" s="165"/>
      <c r="ID68" s="165"/>
      <c r="IE68" s="165"/>
      <c r="IF68" s="165"/>
      <c r="IG68" s="165"/>
      <c r="IH68" s="165"/>
      <c r="II68" s="165"/>
      <c r="IJ68" s="165"/>
      <c r="IK68" s="165"/>
      <c r="IL68" s="165"/>
      <c r="IM68" s="165"/>
    </row>
    <row r="69" spans="1:247" ht="12.75" customHeight="1" x14ac:dyDescent="0.25">
      <c r="A69" s="12"/>
      <c r="B69" s="194" t="s">
        <v>36</v>
      </c>
      <c r="C69" s="195"/>
      <c r="D69" s="196"/>
      <c r="E69" s="195"/>
      <c r="F69" s="197" t="s">
        <v>81</v>
      </c>
      <c r="G69" s="197" t="s">
        <v>81</v>
      </c>
      <c r="H69" s="158"/>
    </row>
    <row r="70" spans="1:247" ht="12.75" customHeight="1" x14ac:dyDescent="0.25">
      <c r="A70" s="12"/>
      <c r="B70" s="198" t="s">
        <v>115</v>
      </c>
      <c r="C70" s="199" t="s">
        <v>117</v>
      </c>
      <c r="D70" s="199">
        <v>4</v>
      </c>
      <c r="E70" s="199" t="s">
        <v>102</v>
      </c>
      <c r="F70" s="197">
        <v>19797.411199999999</v>
      </c>
      <c r="G70" s="197">
        <f t="shared" si="2"/>
        <v>79189.644799999995</v>
      </c>
      <c r="H70" s="158"/>
    </row>
    <row r="71" spans="1:247" ht="12.75" customHeight="1" x14ac:dyDescent="0.25">
      <c r="A71" s="12"/>
      <c r="B71" s="200" t="s">
        <v>116</v>
      </c>
      <c r="C71" s="201" t="s">
        <v>117</v>
      </c>
      <c r="D71" s="202">
        <v>4</v>
      </c>
      <c r="E71" s="201" t="s">
        <v>102</v>
      </c>
      <c r="F71" s="203">
        <v>43458.347799999996</v>
      </c>
      <c r="G71" s="197">
        <f t="shared" si="2"/>
        <v>173833.39119999998</v>
      </c>
      <c r="H71" s="158"/>
    </row>
    <row r="72" spans="1:247" ht="13.5" customHeight="1" x14ac:dyDescent="0.25">
      <c r="A72" s="5"/>
      <c r="B72" s="36" t="s">
        <v>35</v>
      </c>
      <c r="C72" s="37"/>
      <c r="D72" s="37"/>
      <c r="E72" s="37"/>
      <c r="F72" s="37"/>
      <c r="G72" s="75">
        <f>SUM(G49:G71)</f>
        <v>5805360.1725500012</v>
      </c>
      <c r="H72" s="159"/>
    </row>
    <row r="73" spans="1:247" ht="12" customHeight="1" x14ac:dyDescent="0.25">
      <c r="A73" s="2"/>
      <c r="B73" s="31"/>
      <c r="C73" s="32"/>
      <c r="D73" s="38"/>
      <c r="E73" s="38"/>
      <c r="F73" s="98"/>
      <c r="G73" s="98"/>
      <c r="H73" s="154"/>
    </row>
    <row r="74" spans="1:247" ht="12" customHeight="1" x14ac:dyDescent="0.25">
      <c r="A74" s="5"/>
      <c r="B74" s="22" t="s">
        <v>36</v>
      </c>
      <c r="C74" s="23"/>
      <c r="D74" s="24"/>
      <c r="E74" s="24"/>
      <c r="F74" s="24"/>
      <c r="G74" s="24"/>
      <c r="H74" s="150"/>
    </row>
    <row r="75" spans="1:247" ht="24" customHeight="1" x14ac:dyDescent="0.25">
      <c r="A75" s="5"/>
      <c r="B75" s="33" t="s">
        <v>37</v>
      </c>
      <c r="C75" s="34" t="s">
        <v>30</v>
      </c>
      <c r="D75" s="34" t="s">
        <v>31</v>
      </c>
      <c r="E75" s="33" t="s">
        <v>17</v>
      </c>
      <c r="F75" s="34" t="s">
        <v>18</v>
      </c>
      <c r="G75" s="33" t="s">
        <v>19</v>
      </c>
      <c r="H75" s="155"/>
    </row>
    <row r="76" spans="1:247" ht="12.75" customHeight="1" x14ac:dyDescent="0.25">
      <c r="A76" s="12"/>
      <c r="B76" s="9" t="s">
        <v>118</v>
      </c>
      <c r="C76" s="35" t="s">
        <v>15</v>
      </c>
      <c r="D76" s="74">
        <v>1</v>
      </c>
      <c r="E76" s="19" t="s">
        <v>122</v>
      </c>
      <c r="F76" s="74">
        <v>39810</v>
      </c>
      <c r="G76" s="74">
        <f>D76*F76</f>
        <v>39810</v>
      </c>
      <c r="H76" s="158"/>
      <c r="I76" s="189" t="s">
        <v>81</v>
      </c>
      <c r="J76" s="188" t="s">
        <v>81</v>
      </c>
    </row>
    <row r="77" spans="1:247" ht="13.5" customHeight="1" x14ac:dyDescent="0.25">
      <c r="A77" s="5"/>
      <c r="B77" s="39" t="s">
        <v>38</v>
      </c>
      <c r="C77" s="40"/>
      <c r="D77" s="40"/>
      <c r="E77" s="40"/>
      <c r="F77" s="40"/>
      <c r="G77" s="101">
        <f>SUM(G76)</f>
        <v>39810</v>
      </c>
      <c r="H77" s="159"/>
    </row>
    <row r="78" spans="1:247" ht="12" customHeight="1" x14ac:dyDescent="0.25">
      <c r="A78" s="2"/>
      <c r="B78" s="51"/>
      <c r="C78" s="51"/>
      <c r="D78" s="102"/>
      <c r="E78" s="102"/>
      <c r="F78" s="103"/>
      <c r="G78" s="103"/>
      <c r="H78" s="154"/>
    </row>
    <row r="79" spans="1:247" ht="12" customHeight="1" x14ac:dyDescent="0.25">
      <c r="A79" s="48"/>
      <c r="B79" s="52" t="s">
        <v>39</v>
      </c>
      <c r="C79" s="53"/>
      <c r="D79" s="104"/>
      <c r="E79" s="104"/>
      <c r="F79" s="104"/>
      <c r="G79" s="105">
        <f>G27+G32+G45+G72+G77</f>
        <v>9352386.1725500003</v>
      </c>
      <c r="H79" s="160"/>
    </row>
    <row r="80" spans="1:247" ht="12" customHeight="1" x14ac:dyDescent="0.25">
      <c r="A80" s="48"/>
      <c r="B80" s="54" t="s">
        <v>40</v>
      </c>
      <c r="C80" s="42"/>
      <c r="D80" s="106"/>
      <c r="E80" s="106"/>
      <c r="F80" s="106"/>
      <c r="G80" s="107">
        <f>G79*0.05</f>
        <v>467619.30862750002</v>
      </c>
      <c r="H80" s="160"/>
    </row>
    <row r="81" spans="1:8" ht="12" customHeight="1" x14ac:dyDescent="0.25">
      <c r="A81" s="48"/>
      <c r="B81" s="55" t="s">
        <v>41</v>
      </c>
      <c r="C81" s="41"/>
      <c r="D81" s="108"/>
      <c r="E81" s="108"/>
      <c r="F81" s="108"/>
      <c r="G81" s="109">
        <f>G80+G79</f>
        <v>9820005.4811774995</v>
      </c>
      <c r="H81" s="160"/>
    </row>
    <row r="82" spans="1:8" ht="12" customHeight="1" x14ac:dyDescent="0.25">
      <c r="A82" s="48"/>
      <c r="B82" s="54" t="s">
        <v>42</v>
      </c>
      <c r="C82" s="42"/>
      <c r="D82" s="106"/>
      <c r="E82" s="106"/>
      <c r="F82" s="106"/>
      <c r="G82" s="107">
        <f>G12</f>
        <v>18032000</v>
      </c>
      <c r="H82" s="160"/>
    </row>
    <row r="83" spans="1:8" ht="12" customHeight="1" x14ac:dyDescent="0.25">
      <c r="A83" s="48"/>
      <c r="B83" s="56" t="s">
        <v>43</v>
      </c>
      <c r="C83" s="57"/>
      <c r="D83" s="110"/>
      <c r="E83" s="110"/>
      <c r="F83" s="110"/>
      <c r="G83" s="111">
        <f>G82-G81</f>
        <v>8211994.5188225005</v>
      </c>
      <c r="H83" s="160"/>
    </row>
    <row r="84" spans="1:8" ht="12" customHeight="1" x14ac:dyDescent="0.25">
      <c r="A84" s="48"/>
      <c r="B84" s="49" t="s">
        <v>44</v>
      </c>
      <c r="C84" s="50"/>
      <c r="D84" s="112"/>
      <c r="E84" s="112"/>
      <c r="F84" s="112"/>
      <c r="G84" s="113"/>
      <c r="H84" s="160"/>
    </row>
    <row r="85" spans="1:8" ht="12.75" customHeight="1" thickBot="1" x14ac:dyDescent="0.3">
      <c r="A85" s="48"/>
      <c r="B85" s="58"/>
      <c r="C85" s="50"/>
      <c r="D85" s="112"/>
      <c r="E85" s="112"/>
      <c r="F85" s="112"/>
      <c r="G85" s="113"/>
      <c r="H85" s="160"/>
    </row>
    <row r="86" spans="1:8" ht="12" customHeight="1" x14ac:dyDescent="0.25">
      <c r="A86" s="48"/>
      <c r="B86" s="66" t="s">
        <v>45</v>
      </c>
      <c r="C86" s="67"/>
      <c r="D86" s="114"/>
      <c r="E86" s="114"/>
      <c r="F86" s="115"/>
      <c r="G86" s="113"/>
      <c r="H86" s="160"/>
    </row>
    <row r="87" spans="1:8" ht="12" customHeight="1" x14ac:dyDescent="0.25">
      <c r="A87" s="48"/>
      <c r="B87" s="68" t="s">
        <v>46</v>
      </c>
      <c r="C87" s="47"/>
      <c r="D87" s="116"/>
      <c r="E87" s="116"/>
      <c r="F87" s="117"/>
      <c r="G87" s="113"/>
      <c r="H87" s="160"/>
    </row>
    <row r="88" spans="1:8" ht="12" customHeight="1" x14ac:dyDescent="0.25">
      <c r="A88" s="48"/>
      <c r="B88" s="68" t="s">
        <v>47</v>
      </c>
      <c r="C88" s="47"/>
      <c r="D88" s="116"/>
      <c r="E88" s="116"/>
      <c r="F88" s="117"/>
      <c r="G88" s="113"/>
      <c r="H88" s="160"/>
    </row>
    <row r="89" spans="1:8" ht="12" customHeight="1" x14ac:dyDescent="0.25">
      <c r="A89" s="48"/>
      <c r="B89" s="68" t="s">
        <v>48</v>
      </c>
      <c r="C89" s="47"/>
      <c r="D89" s="116"/>
      <c r="E89" s="116"/>
      <c r="F89" s="117"/>
      <c r="G89" s="113"/>
      <c r="H89" s="160"/>
    </row>
    <row r="90" spans="1:8" ht="12" customHeight="1" x14ac:dyDescent="0.25">
      <c r="A90" s="48"/>
      <c r="B90" s="68" t="s">
        <v>49</v>
      </c>
      <c r="C90" s="47"/>
      <c r="D90" s="116"/>
      <c r="E90" s="116"/>
      <c r="F90" s="117"/>
      <c r="G90" s="113"/>
      <c r="H90" s="160"/>
    </row>
    <row r="91" spans="1:8" ht="12" customHeight="1" x14ac:dyDescent="0.25">
      <c r="A91" s="48"/>
      <c r="B91" s="68" t="s">
        <v>50</v>
      </c>
      <c r="C91" s="47"/>
      <c r="D91" s="116"/>
      <c r="E91" s="116"/>
      <c r="F91" s="117"/>
      <c r="G91" s="113"/>
      <c r="H91" s="160"/>
    </row>
    <row r="92" spans="1:8" ht="12.75" customHeight="1" thickBot="1" x14ac:dyDescent="0.3">
      <c r="A92" s="48"/>
      <c r="B92" s="69" t="s">
        <v>51</v>
      </c>
      <c r="C92" s="70"/>
      <c r="D92" s="118"/>
      <c r="E92" s="118"/>
      <c r="F92" s="119"/>
      <c r="G92" s="113"/>
      <c r="H92" s="160"/>
    </row>
    <row r="93" spans="1:8" ht="12.75" customHeight="1" x14ac:dyDescent="0.25">
      <c r="A93" s="48"/>
      <c r="B93" s="64"/>
      <c r="C93" s="47"/>
      <c r="D93" s="116"/>
      <c r="E93" s="116"/>
      <c r="F93" s="116"/>
      <c r="G93" s="113"/>
      <c r="H93" s="160"/>
    </row>
    <row r="94" spans="1:8" ht="15" customHeight="1" thickBot="1" x14ac:dyDescent="0.3">
      <c r="A94" s="48"/>
      <c r="B94" s="178" t="s">
        <v>52</v>
      </c>
      <c r="C94" s="179"/>
      <c r="D94" s="120"/>
      <c r="E94" s="121"/>
      <c r="F94" s="121"/>
      <c r="G94" s="113"/>
      <c r="H94" s="160"/>
    </row>
    <row r="95" spans="1:8" ht="12" customHeight="1" x14ac:dyDescent="0.25">
      <c r="A95" s="48"/>
      <c r="B95" s="60" t="s">
        <v>37</v>
      </c>
      <c r="C95" s="43" t="s">
        <v>53</v>
      </c>
      <c r="D95" s="122" t="s">
        <v>54</v>
      </c>
      <c r="E95" s="121"/>
      <c r="F95" s="121"/>
      <c r="G95" s="113"/>
      <c r="H95" s="160"/>
    </row>
    <row r="96" spans="1:8" ht="12" customHeight="1" x14ac:dyDescent="0.25">
      <c r="A96" s="48"/>
      <c r="B96" s="61" t="s">
        <v>55</v>
      </c>
      <c r="C96" s="44">
        <f>G27</f>
        <v>2700000</v>
      </c>
      <c r="D96" s="123">
        <f>(C96/C102)</f>
        <v>0.27494893003626386</v>
      </c>
      <c r="E96" s="121"/>
      <c r="F96" s="121"/>
      <c r="G96" s="113"/>
      <c r="H96" s="160"/>
    </row>
    <row r="97" spans="1:8" ht="12" customHeight="1" x14ac:dyDescent="0.25">
      <c r="A97" s="48"/>
      <c r="B97" s="61" t="s">
        <v>56</v>
      </c>
      <c r="C97" s="45">
        <v>0</v>
      </c>
      <c r="D97" s="123">
        <v>0</v>
      </c>
      <c r="E97" s="121"/>
      <c r="F97" s="121"/>
      <c r="G97" s="113"/>
      <c r="H97" s="160"/>
    </row>
    <row r="98" spans="1:8" ht="12" customHeight="1" x14ac:dyDescent="0.25">
      <c r="A98" s="48"/>
      <c r="B98" s="61" t="s">
        <v>57</v>
      </c>
      <c r="C98" s="44">
        <f>G45</f>
        <v>807216</v>
      </c>
      <c r="D98" s="123">
        <f>(C98/C102)</f>
        <v>8.220117611413065E-2</v>
      </c>
      <c r="E98" s="121"/>
      <c r="F98" s="121"/>
      <c r="G98" s="113"/>
      <c r="H98" s="160"/>
    </row>
    <row r="99" spans="1:8" ht="12" customHeight="1" x14ac:dyDescent="0.25">
      <c r="A99" s="48"/>
      <c r="B99" s="61" t="s">
        <v>29</v>
      </c>
      <c r="C99" s="44">
        <f>G72</f>
        <v>5805360.1725500012</v>
      </c>
      <c r="D99" s="123">
        <f>(C99/C102)</f>
        <v>0.59117687700657884</v>
      </c>
      <c r="E99" s="121"/>
      <c r="F99" s="121"/>
      <c r="G99" s="113"/>
      <c r="H99" s="160"/>
    </row>
    <row r="100" spans="1:8" ht="12" customHeight="1" x14ac:dyDescent="0.25">
      <c r="A100" s="48"/>
      <c r="B100" s="61" t="s">
        <v>58</v>
      </c>
      <c r="C100" s="46">
        <f>G77</f>
        <v>39810</v>
      </c>
      <c r="D100" s="123">
        <f>(C100/C102)</f>
        <v>4.0539692239791349E-3</v>
      </c>
      <c r="E100" s="124"/>
      <c r="F100" s="124"/>
      <c r="G100" s="113"/>
      <c r="H100" s="160"/>
    </row>
    <row r="101" spans="1:8" ht="12" customHeight="1" x14ac:dyDescent="0.25">
      <c r="A101" s="48"/>
      <c r="B101" s="61" t="s">
        <v>59</v>
      </c>
      <c r="C101" s="46">
        <f>G80</f>
        <v>467619.30862750002</v>
      </c>
      <c r="D101" s="123">
        <f>(C101/C102)</f>
        <v>4.7619047619047623E-2</v>
      </c>
      <c r="E101" s="124"/>
      <c r="F101" s="124"/>
      <c r="G101" s="113"/>
      <c r="H101" s="160"/>
    </row>
    <row r="102" spans="1:8" ht="12.75" customHeight="1" thickBot="1" x14ac:dyDescent="0.3">
      <c r="A102" s="48"/>
      <c r="B102" s="62" t="s">
        <v>60</v>
      </c>
      <c r="C102" s="63">
        <f>SUM(C96:C101)</f>
        <v>9820005.4811774995</v>
      </c>
      <c r="D102" s="125">
        <f>SUM(D96:D101)</f>
        <v>1.0000000000000002</v>
      </c>
      <c r="E102" s="124"/>
      <c r="F102" s="124"/>
      <c r="G102" s="113"/>
      <c r="H102" s="160"/>
    </row>
    <row r="103" spans="1:8" ht="12" customHeight="1" x14ac:dyDescent="0.25">
      <c r="A103" s="48"/>
      <c r="B103" s="58"/>
      <c r="C103" s="50"/>
      <c r="D103" s="112"/>
      <c r="E103" s="112"/>
      <c r="F103" s="112"/>
      <c r="G103" s="113"/>
      <c r="H103" s="160"/>
    </row>
    <row r="104" spans="1:8" ht="12.75" customHeight="1" x14ac:dyDescent="0.25">
      <c r="A104" s="48"/>
      <c r="B104" s="59"/>
      <c r="C104" s="50"/>
      <c r="D104" s="112"/>
      <c r="E104" s="112"/>
      <c r="F104" s="112"/>
      <c r="G104" s="113"/>
      <c r="H104" s="160"/>
    </row>
    <row r="105" spans="1:8" ht="12" customHeight="1" x14ac:dyDescent="0.25">
      <c r="A105" s="48"/>
      <c r="B105" s="177" t="s">
        <v>119</v>
      </c>
      <c r="C105" s="177"/>
      <c r="D105" s="177"/>
      <c r="E105" s="177"/>
      <c r="F105" s="124"/>
      <c r="G105" s="113"/>
      <c r="H105" s="160"/>
    </row>
    <row r="106" spans="1:8" ht="12" customHeight="1" x14ac:dyDescent="0.25">
      <c r="A106" s="48"/>
      <c r="B106" s="131" t="s">
        <v>120</v>
      </c>
      <c r="C106" s="132">
        <v>10000</v>
      </c>
      <c r="D106" s="132">
        <f>G9</f>
        <v>14000</v>
      </c>
      <c r="E106" s="132">
        <v>16000</v>
      </c>
      <c r="F106" s="126"/>
      <c r="G106" s="127"/>
      <c r="H106" s="161"/>
    </row>
    <row r="107" spans="1:8" ht="12.75" customHeight="1" thickBot="1" x14ac:dyDescent="0.3">
      <c r="A107" s="48"/>
      <c r="B107" s="62" t="s">
        <v>121</v>
      </c>
      <c r="C107" s="63">
        <f>(G81/C106)</f>
        <v>982.00054811774999</v>
      </c>
      <c r="D107" s="128">
        <f>(G81/D106)</f>
        <v>701.42896294125001</v>
      </c>
      <c r="E107" s="129">
        <f>(G81/E106)</f>
        <v>613.75034257359368</v>
      </c>
      <c r="F107" s="126"/>
      <c r="G107" s="127"/>
      <c r="H107" s="161"/>
    </row>
    <row r="108" spans="1:8" ht="15.6" customHeight="1" x14ac:dyDescent="0.25">
      <c r="A108" s="48"/>
      <c r="B108" s="65" t="s">
        <v>61</v>
      </c>
      <c r="C108" s="47"/>
      <c r="D108" s="116"/>
      <c r="E108" s="116"/>
      <c r="F108" s="116"/>
      <c r="G108" s="116"/>
      <c r="H108" s="162"/>
    </row>
  </sheetData>
  <mergeCells count="10">
    <mergeCell ref="B105:E105"/>
    <mergeCell ref="B94:C9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2022-06-17T15:15:09Z</dcterms:modified>
</cp:coreProperties>
</file>