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indap-my.sharepoint.com/personal/echia_indap_cl/Documents/Escritorio/2022/CREDITOS 22/FICHAS DE CULTIVO 2022/FICHA DE CULTIVO EN FORMATO/FICHAS TÉCNICAS 2022-2023/"/>
    </mc:Choice>
  </mc:AlternateContent>
  <xr:revisionPtr revIDLastSave="14" documentId="8_{79E94514-480F-4A2D-8044-5BA2E8AEDAFA}" xr6:coauthVersionLast="47" xr6:coauthVersionMax="47" xr10:uidLastSave="{17BC071F-A7A3-44BD-A853-DBD259E1A71B}"/>
  <bookViews>
    <workbookView xWindow="-108" yWindow="-108" windowWidth="23256" windowHeight="12456" xr2:uid="{00000000-000D-0000-FFFF-FFFF00000000}"/>
  </bookViews>
  <sheets>
    <sheet name="Alfalfa Mantenció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4" i="1" l="1"/>
  <c r="F43" i="1"/>
  <c r="F42" i="1"/>
  <c r="G12" i="1"/>
  <c r="G52" i="1" l="1"/>
  <c r="G47" i="1"/>
  <c r="G46" i="1"/>
  <c r="G45" i="1"/>
  <c r="G44" i="1"/>
  <c r="G43" i="1"/>
  <c r="G42" i="1"/>
  <c r="G41" i="1"/>
  <c r="G24" i="1"/>
  <c r="G23" i="1"/>
  <c r="G22" i="1"/>
  <c r="G21" i="1"/>
  <c r="G53" i="1" l="1"/>
  <c r="G48" i="1" l="1"/>
  <c r="G35" i="1" l="1"/>
  <c r="G36" i="1"/>
  <c r="G34" i="1"/>
  <c r="G25" i="1" l="1"/>
  <c r="G37" i="1" l="1"/>
  <c r="C76" i="1" l="1"/>
  <c r="C74" i="1"/>
  <c r="G58" i="1"/>
  <c r="C72" i="1" l="1"/>
  <c r="C75" i="1"/>
  <c r="G55" i="1" l="1"/>
  <c r="G56" i="1" s="1"/>
  <c r="G57" i="1" l="1"/>
  <c r="D83" i="1" s="1"/>
  <c r="C77" i="1"/>
  <c r="E83" i="1" l="1"/>
  <c r="C83" i="1"/>
  <c r="G59" i="1"/>
  <c r="C78" i="1"/>
  <c r="D75" i="1" l="1"/>
  <c r="D74" i="1"/>
  <c r="D76" i="1"/>
  <c r="D72" i="1"/>
  <c r="D77" i="1"/>
  <c r="D78" i="1" l="1"/>
</calcChain>
</file>

<file path=xl/sharedStrings.xml><?xml version="1.0" encoding="utf-8"?>
<sst xmlns="http://schemas.openxmlformats.org/spreadsheetml/2006/main" count="134" uniqueCount="93">
  <si>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</si>
  <si>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</si>
  <si>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</si>
  <si>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</si>
  <si>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</si>
  <si>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</si>
  <si>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</si>
  <si>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</si>
  <si>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</si>
  <si>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</si>
  <si>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</si>
  <si>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</si>
  <si>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</si>
  <si>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</si>
  <si>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</si>
  <si>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</si>
  <si>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</si>
  <si>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</si>
  <si>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</si>
  <si>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</si>
  <si>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</si>
  <si>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</si>
  <si>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</si>
  <si>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</si>
  <si>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</si>
  <si>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</si>
  <si>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</si>
  <si>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</si>
  <si>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</si>
  <si>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</si>
  <si>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</si>
  <si>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</si>
  <si>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</si>
  <si>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</si>
  <si>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</si>
  <si>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</si>
  <si>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</si>
  <si>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</si>
  <si>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</si>
  <si>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</si>
  <si>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</si>
  <si>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</si>
  <si>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</si>
  <si>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</si>
  <si>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</si>
  <si>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</si>
  <si>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</si>
  <si>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</si>
  <si>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</si>
  <si>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</si>
  <si>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</si>
  <si>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</si>
  <si>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</si>
  <si>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</si>
  <si>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</si>
  <si>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</si>
  <si>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</si>
  <si>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</si>
  <si>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</si>
  <si>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No hay</t>
  </si>
  <si>
    <t>Arica Y Parinacota</t>
  </si>
  <si>
    <t xml:space="preserve">Arica  </t>
  </si>
  <si>
    <t>Costo unitario ($/kilos) (*)</t>
  </si>
  <si>
    <t>Nitrato de Potasio</t>
  </si>
  <si>
    <t>Superfosfato Triple</t>
  </si>
  <si>
    <t>Aplicación agroquímicos</t>
  </si>
  <si>
    <t>JM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</si>
  <si>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</si>
  <si>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</si>
  <si>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Nitrato de magnesio</t>
  </si>
  <si>
    <t>$/ha</t>
  </si>
  <si>
    <t>Ecosalt</t>
  </si>
  <si>
    <t>l</t>
  </si>
  <si>
    <t>abril- julio</t>
  </si>
  <si>
    <t>Dimetoato 40% EC (I)</t>
  </si>
  <si>
    <t>Selecron 720 EC (I)</t>
  </si>
  <si>
    <t>ALFALFA MANTENCIÓN</t>
  </si>
  <si>
    <t>ALTA SIERRA</t>
  </si>
  <si>
    <t>BAJO</t>
  </si>
  <si>
    <t>Azapa- Lluta-Camarones</t>
  </si>
  <si>
    <t>PRECIO ESPERADO ($/Fardo)</t>
  </si>
  <si>
    <t>local</t>
  </si>
  <si>
    <t>Riego</t>
  </si>
  <si>
    <t>cada 40 días</t>
  </si>
  <si>
    <t>Cosecha (corte, secado, enfardado)</t>
  </si>
  <si>
    <t>Aplicación Fertilizantes</t>
  </si>
  <si>
    <t>Tractor/Corte</t>
  </si>
  <si>
    <t>Tractor/Enfardado</t>
  </si>
  <si>
    <t>Tractor/Hilerado</t>
  </si>
  <si>
    <t>cada 16 días</t>
  </si>
  <si>
    <t>Rendimiento (Fardos/ha)</t>
  </si>
  <si>
    <t>RENDIMIENTO (Fardos/Há/año)</t>
  </si>
  <si>
    <t>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</si>
</sst>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4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0" fontId="5" fillId="0" borderId="56" xfId="0" applyFont="1" applyFill="1" applyBorder="1"/>
    <xf numFmtId="49" fontId="6" fillId="2" borderId="6" xfId="0" applyNumberFormat="1" applyFont="1" applyFill="1" applyBorder="1" applyAlignment="1"/>
    <xf numFmtId="0" fontId="7" fillId="0" borderId="56" xfId="0" applyFont="1" applyFill="1" applyBorder="1"/>
    <xf numFmtId="0" fontId="5" fillId="0" borderId="56" xfId="0" applyFont="1" applyFill="1" applyBorder="1" applyAlignment="1">
      <alignment wrapText="1"/>
    </xf>
    <xf numFmtId="49" fontId="1" fillId="2" borderId="46" xfId="0" applyNumberFormat="1" applyFont="1" applyFill="1" applyBorder="1" applyAlignment="1">
      <alignment vertical="center"/>
    </xf>
    <xf numFmtId="49" fontId="1" fillId="2" borderId="48" xfId="0" applyNumberFormat="1" applyFont="1" applyFill="1" applyBorder="1" applyAlignment="1">
      <alignment vertical="center"/>
    </xf>
    <xf numFmtId="0" fontId="6" fillId="8" borderId="53" xfId="0" applyNumberFormat="1" applyFont="1" applyFill="1" applyBorder="1" applyAlignment="1">
      <alignment vertical="center"/>
    </xf>
    <xf numFmtId="0" fontId="6" fillId="8" borderId="54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justify" vertical="justify"/>
    </xf>
    <xf numFmtId="0" fontId="1" fillId="0" borderId="0" xfId="0" applyNumberFormat="1" applyFont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1" fillId="2" borderId="1" xfId="0" applyFont="1" applyFill="1" applyBorder="1" applyAlignment="1">
      <alignment horizontal="justify" vertical="justify"/>
    </xf>
    <xf numFmtId="0" fontId="1" fillId="2" borderId="8" xfId="0" applyFont="1" applyFill="1" applyBorder="1" applyAlignment="1">
      <alignment horizontal="justify" vertical="justify" wrapText="1"/>
    </xf>
    <xf numFmtId="14" fontId="1" fillId="2" borderId="9" xfId="0" applyNumberFormat="1" applyFont="1" applyFill="1" applyBorder="1" applyAlignment="1">
      <alignment horizontal="justify" vertical="justify"/>
    </xf>
    <xf numFmtId="0" fontId="1" fillId="2" borderId="3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 wrapText="1"/>
    </xf>
    <xf numFmtId="0" fontId="1" fillId="2" borderId="10" xfId="0" applyFont="1" applyFill="1" applyBorder="1" applyAlignment="1">
      <alignment horizontal="justify" vertical="justify"/>
    </xf>
    <xf numFmtId="0" fontId="1" fillId="2" borderId="11" xfId="0" applyFont="1" applyFill="1" applyBorder="1" applyAlignment="1">
      <alignment horizontal="justify" vertical="justify"/>
    </xf>
    <xf numFmtId="0" fontId="1" fillId="2" borderId="12" xfId="0" applyFont="1" applyFill="1" applyBorder="1" applyAlignment="1">
      <alignment horizontal="justify" vertical="justify"/>
    </xf>
    <xf numFmtId="49" fontId="2" fillId="5" borderId="13" xfId="0" applyNumberFormat="1" applyFont="1" applyFill="1" applyBorder="1" applyAlignment="1">
      <alignment horizontal="justify" vertical="justify"/>
    </xf>
    <xf numFmtId="0" fontId="1" fillId="2" borderId="14" xfId="0" applyFont="1" applyFill="1" applyBorder="1" applyAlignment="1">
      <alignment horizontal="justify" vertical="justify"/>
    </xf>
    <xf numFmtId="49" fontId="2" fillId="3" borderId="6" xfId="0" applyNumberFormat="1" applyFont="1" applyFill="1" applyBorder="1" applyAlignment="1">
      <alignment horizontal="justify" vertical="justify" wrapText="1"/>
    </xf>
    <xf numFmtId="49" fontId="3" fillId="3" borderId="6" xfId="0" applyNumberFormat="1" applyFont="1" applyFill="1" applyBorder="1" applyAlignment="1">
      <alignment horizontal="justify" vertical="justify"/>
    </xf>
    <xf numFmtId="3" fontId="1" fillId="2" borderId="12" xfId="0" applyNumberFormat="1" applyFont="1" applyFill="1" applyBorder="1" applyAlignment="1">
      <alignment horizontal="justify" vertical="justify"/>
    </xf>
    <xf numFmtId="49" fontId="2" fillId="5" borderId="15" xfId="0" applyNumberFormat="1" applyFont="1" applyFill="1" applyBorder="1" applyAlignment="1">
      <alignment horizontal="justify" vertical="justify"/>
    </xf>
    <xf numFmtId="0" fontId="1" fillId="2" borderId="16" xfId="0" applyFont="1" applyFill="1" applyBorder="1" applyAlignment="1">
      <alignment horizontal="justify" vertical="justify"/>
    </xf>
    <xf numFmtId="0" fontId="1" fillId="2" borderId="2" xfId="0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 wrapText="1"/>
    </xf>
    <xf numFmtId="0" fontId="1" fillId="2" borderId="15" xfId="0" applyFont="1" applyFill="1" applyBorder="1" applyAlignment="1">
      <alignment horizontal="justify" vertical="justify"/>
    </xf>
    <xf numFmtId="49" fontId="3" fillId="3" borderId="15" xfId="0" applyNumberFormat="1" applyFont="1" applyFill="1" applyBorder="1" applyAlignment="1">
      <alignment horizontal="justify" vertical="justify"/>
    </xf>
    <xf numFmtId="0" fontId="3" fillId="3" borderId="15" xfId="0" applyFont="1" applyFill="1" applyBorder="1" applyAlignment="1">
      <alignment horizontal="justify" vertical="justify"/>
    </xf>
    <xf numFmtId="0" fontId="1" fillId="2" borderId="17" xfId="0" applyFont="1" applyFill="1" applyBorder="1" applyAlignment="1">
      <alignment horizontal="justify" vertical="justify"/>
    </xf>
    <xf numFmtId="0" fontId="1" fillId="2" borderId="18" xfId="0" applyFont="1" applyFill="1" applyBorder="1" applyAlignment="1">
      <alignment horizontal="justify" vertical="justify"/>
    </xf>
    <xf numFmtId="3" fontId="1" fillId="2" borderId="18" xfId="0" applyNumberFormat="1" applyFont="1" applyFill="1" applyBorder="1" applyAlignment="1">
      <alignment horizontal="justify" vertical="justify"/>
    </xf>
    <xf numFmtId="0" fontId="1" fillId="2" borderId="23" xfId="0" applyFont="1" applyFill="1" applyBorder="1" applyAlignment="1">
      <alignment horizontal="justify" vertical="justify"/>
    </xf>
    <xf numFmtId="49" fontId="3" fillId="3" borderId="58" xfId="0" applyNumberFormat="1" applyFont="1" applyFill="1" applyBorder="1" applyAlignment="1">
      <alignment horizontal="justify" vertical="justify"/>
    </xf>
    <xf numFmtId="0" fontId="1" fillId="0" borderId="21" xfId="0" applyNumberFormat="1" applyFont="1" applyBorder="1" applyAlignment="1">
      <alignment horizontal="justify" vertical="justify"/>
    </xf>
    <xf numFmtId="49" fontId="2" fillId="3" borderId="57" xfId="0" applyNumberFormat="1" applyFont="1" applyFill="1" applyBorder="1" applyAlignment="1">
      <alignment horizontal="justify" vertical="justify"/>
    </xf>
    <xf numFmtId="49" fontId="2" fillId="3" borderId="57" xfId="0" applyNumberFormat="1" applyFont="1" applyFill="1" applyBorder="1" applyAlignment="1">
      <alignment horizontal="justify" vertical="justify" wrapText="1"/>
    </xf>
    <xf numFmtId="49" fontId="2" fillId="3" borderId="31" xfId="0" applyNumberFormat="1" applyFont="1" applyFill="1" applyBorder="1" applyAlignment="1">
      <alignment horizontal="justify" vertical="justify" wrapText="1"/>
    </xf>
    <xf numFmtId="49" fontId="2" fillId="3" borderId="31" xfId="0" applyNumberFormat="1" applyFont="1" applyFill="1" applyBorder="1" applyAlignment="1">
      <alignment horizontal="justify" vertical="justify"/>
    </xf>
    <xf numFmtId="0" fontId="1" fillId="2" borderId="24" xfId="0" applyFont="1" applyFill="1" applyBorder="1" applyAlignment="1">
      <alignment horizontal="justify" vertical="justify"/>
    </xf>
    <xf numFmtId="3" fontId="1" fillId="2" borderId="24" xfId="0" applyNumberFormat="1" applyFont="1" applyFill="1" applyBorder="1" applyAlignment="1">
      <alignment horizontal="justify" vertical="justify"/>
    </xf>
    <xf numFmtId="49" fontId="2" fillId="5" borderId="25" xfId="0" applyNumberFormat="1" applyFont="1" applyFill="1" applyBorder="1" applyAlignment="1">
      <alignment horizontal="justify" vertical="justify"/>
    </xf>
    <xf numFmtId="0" fontId="2" fillId="5" borderId="26" xfId="0" applyFont="1" applyFill="1" applyBorder="1" applyAlignment="1">
      <alignment horizontal="justify" vertical="justify"/>
    </xf>
    <xf numFmtId="49" fontId="2" fillId="3" borderId="28" xfId="0" applyNumberFormat="1" applyFont="1" applyFill="1" applyBorder="1" applyAlignment="1">
      <alignment horizontal="justify" vertical="justify"/>
    </xf>
    <xf numFmtId="0" fontId="2" fillId="3" borderId="15" xfId="0" applyFont="1" applyFill="1" applyBorder="1" applyAlignment="1">
      <alignment horizontal="justify" vertical="justify"/>
    </xf>
    <xf numFmtId="49" fontId="2" fillId="5" borderId="28" xfId="0" applyNumberFormat="1" applyFont="1" applyFill="1" applyBorder="1" applyAlignment="1">
      <alignment horizontal="justify" vertical="justify"/>
    </xf>
    <xf numFmtId="0" fontId="2" fillId="5" borderId="15" xfId="0" applyFont="1" applyFill="1" applyBorder="1" applyAlignment="1">
      <alignment horizontal="justify" vertical="justify"/>
    </xf>
    <xf numFmtId="49" fontId="2" fillId="5" borderId="30" xfId="0" applyNumberFormat="1" applyFont="1" applyFill="1" applyBorder="1" applyAlignment="1">
      <alignment horizontal="justify" vertical="justify"/>
    </xf>
    <xf numFmtId="0" fontId="2" fillId="5" borderId="31" xfId="0" applyFont="1" applyFill="1" applyBorder="1" applyAlignment="1">
      <alignment horizontal="justify" vertical="justify"/>
    </xf>
    <xf numFmtId="49" fontId="1" fillId="2" borderId="21" xfId="0" applyNumberFormat="1" applyFont="1" applyFill="1" applyBorder="1" applyAlignment="1">
      <alignment horizontal="justify" vertical="justify"/>
    </xf>
    <xf numFmtId="0" fontId="2" fillId="2" borderId="21" xfId="0" applyFont="1" applyFill="1" applyBorder="1" applyAlignment="1">
      <alignment horizontal="justify" vertical="justify"/>
    </xf>
    <xf numFmtId="165" fontId="2" fillId="2" borderId="21" xfId="0" applyNumberFormat="1" applyFont="1" applyFill="1" applyBorder="1" applyAlignment="1">
      <alignment horizontal="justify" vertical="justify"/>
    </xf>
    <xf numFmtId="0" fontId="1" fillId="2" borderId="21" xfId="0" applyFont="1" applyFill="1" applyBorder="1" applyAlignment="1">
      <alignment horizontal="justify" vertical="justify"/>
    </xf>
    <xf numFmtId="49" fontId="6" fillId="2" borderId="43" xfId="0" applyNumberFormat="1" applyFont="1" applyFill="1" applyBorder="1" applyAlignment="1">
      <alignment horizontal="justify" vertical="justify"/>
    </xf>
    <xf numFmtId="0" fontId="1" fillId="2" borderId="44" xfId="0" applyFont="1" applyFill="1" applyBorder="1" applyAlignment="1">
      <alignment horizontal="justify" vertical="justify"/>
    </xf>
    <xf numFmtId="0" fontId="1" fillId="2" borderId="45" xfId="0" applyFont="1" applyFill="1" applyBorder="1" applyAlignment="1">
      <alignment horizontal="justify" vertical="justify"/>
    </xf>
    <xf numFmtId="0" fontId="1" fillId="2" borderId="47" xfId="0" applyFont="1" applyFill="1" applyBorder="1" applyAlignment="1">
      <alignment horizontal="justify" vertical="justify"/>
    </xf>
    <xf numFmtId="0" fontId="1" fillId="2" borderId="49" xfId="0" applyFont="1" applyFill="1" applyBorder="1" applyAlignment="1">
      <alignment horizontal="justify" vertical="justify"/>
    </xf>
    <xf numFmtId="0" fontId="1" fillId="2" borderId="50" xfId="0" applyFont="1" applyFill="1" applyBorder="1" applyAlignment="1">
      <alignment horizontal="justify" vertical="justify"/>
    </xf>
    <xf numFmtId="0" fontId="1" fillId="9" borderId="42" xfId="0" applyFont="1" applyFill="1" applyBorder="1" applyAlignment="1">
      <alignment horizontal="justify" vertical="justify"/>
    </xf>
    <xf numFmtId="0" fontId="1" fillId="7" borderId="21" xfId="0" applyFont="1" applyFill="1" applyBorder="1" applyAlignment="1">
      <alignment horizontal="justify" vertical="justify"/>
    </xf>
    <xf numFmtId="49" fontId="6" fillId="8" borderId="33" xfId="0" applyNumberFormat="1" applyFont="1" applyFill="1" applyBorder="1" applyAlignment="1">
      <alignment horizontal="justify" vertical="justify"/>
    </xf>
    <xf numFmtId="49" fontId="6" fillId="2" borderId="35" xfId="0" applyNumberFormat="1" applyFont="1" applyFill="1" applyBorder="1" applyAlignment="1">
      <alignment horizontal="justify" vertical="justify"/>
    </xf>
    <xf numFmtId="0" fontId="2" fillId="7" borderId="21" xfId="0" applyFont="1" applyFill="1" applyBorder="1" applyAlignment="1">
      <alignment horizontal="justify" vertical="justify"/>
    </xf>
    <xf numFmtId="49" fontId="6" fillId="8" borderId="37" xfId="0" applyNumberFormat="1" applyFont="1" applyFill="1" applyBorder="1" applyAlignment="1">
      <alignment horizontal="justify" vertical="justify"/>
    </xf>
    <xf numFmtId="166" fontId="6" fillId="8" borderId="38" xfId="0" applyNumberFormat="1" applyFont="1" applyFill="1" applyBorder="1" applyAlignment="1">
      <alignment horizontal="justify" vertical="justify"/>
    </xf>
    <xf numFmtId="0" fontId="3" fillId="2" borderId="21" xfId="0" applyFont="1" applyFill="1" applyBorder="1" applyAlignment="1">
      <alignment horizontal="justify" vertical="justify"/>
    </xf>
    <xf numFmtId="0" fontId="1" fillId="2" borderId="19" xfId="0" applyFont="1" applyFill="1" applyBorder="1" applyAlignment="1">
      <alignment horizontal="justify" vertical="justify"/>
    </xf>
    <xf numFmtId="0" fontId="2" fillId="9" borderId="20" xfId="0" applyFont="1" applyFill="1" applyBorder="1" applyAlignment="1">
      <alignment horizontal="justify" vertical="justify"/>
    </xf>
    <xf numFmtId="49" fontId="10" fillId="9" borderId="21" xfId="0" applyNumberFormat="1" applyFont="1" applyFill="1" applyBorder="1" applyAlignment="1">
      <alignment horizontal="justify" vertical="justify"/>
    </xf>
    <xf numFmtId="0" fontId="2" fillId="9" borderId="21" xfId="0" applyFont="1" applyFill="1" applyBorder="1" applyAlignment="1">
      <alignment horizontal="justify" vertical="justify"/>
    </xf>
    <xf numFmtId="0" fontId="2" fillId="9" borderId="51" xfId="0" applyFont="1" applyFill="1" applyBorder="1" applyAlignment="1">
      <alignment horizontal="justify" vertical="justify"/>
    </xf>
    <xf numFmtId="0" fontId="2" fillId="7" borderId="20" xfId="0" applyFont="1" applyFill="1" applyBorder="1" applyAlignment="1">
      <alignment horizontal="justify" vertical="justify"/>
    </xf>
    <xf numFmtId="0" fontId="6" fillId="7" borderId="21" xfId="0" applyFont="1" applyFill="1" applyBorder="1" applyAlignment="1">
      <alignment horizontal="justify" vertical="justify"/>
    </xf>
    <xf numFmtId="165" fontId="6" fillId="2" borderId="21" xfId="0" applyNumberFormat="1" applyFont="1" applyFill="1" applyBorder="1" applyAlignment="1">
      <alignment horizontal="justify" vertical="justify"/>
    </xf>
    <xf numFmtId="166" fontId="6" fillId="8" borderId="39" xfId="0" applyNumberFormat="1" applyFont="1" applyFill="1" applyBorder="1" applyAlignment="1">
      <alignment horizontal="justify" vertical="justify"/>
    </xf>
    <xf numFmtId="0" fontId="0" fillId="0" borderId="0" xfId="0" applyNumberFormat="1" applyFont="1" applyAlignment="1">
      <alignment horizontal="justify" vertical="justify"/>
    </xf>
    <xf numFmtId="0" fontId="0" fillId="0" borderId="0" xfId="0" applyFont="1" applyAlignment="1">
      <alignment horizontal="justify" vertical="justify"/>
    </xf>
    <xf numFmtId="49" fontId="6" fillId="8" borderId="52" xfId="0" applyNumberFormat="1" applyFont="1" applyFill="1" applyBorder="1" applyAlignment="1">
      <alignment horizontal="left" vertical="justify"/>
    </xf>
    <xf numFmtId="165" fontId="2" fillId="5" borderId="27" xfId="0" applyNumberFormat="1" applyFont="1" applyFill="1" applyBorder="1" applyAlignment="1">
      <alignment horizontal="right" vertical="justify"/>
    </xf>
    <xf numFmtId="165" fontId="2" fillId="3" borderId="29" xfId="0" applyNumberFormat="1" applyFont="1" applyFill="1" applyBorder="1" applyAlignment="1">
      <alignment horizontal="right" vertical="justify"/>
    </xf>
    <xf numFmtId="165" fontId="2" fillId="5" borderId="29" xfId="0" applyNumberFormat="1" applyFont="1" applyFill="1" applyBorder="1" applyAlignment="1">
      <alignment horizontal="right" vertical="justify"/>
    </xf>
    <xf numFmtId="165" fontId="2" fillId="6" borderId="32" xfId="0" applyNumberFormat="1" applyFont="1" applyFill="1" applyBorder="1" applyAlignment="1">
      <alignment horizontal="right" vertical="justify"/>
    </xf>
    <xf numFmtId="3" fontId="3" fillId="3" borderId="58" xfId="0" applyNumberFormat="1" applyFont="1" applyFill="1" applyBorder="1" applyAlignment="1">
      <alignment horizontal="right" vertical="justify"/>
    </xf>
    <xf numFmtId="0" fontId="3" fillId="3" borderId="58" xfId="0" applyFont="1" applyFill="1" applyBorder="1" applyAlignment="1">
      <alignment horizontal="right" vertical="justify"/>
    </xf>
    <xf numFmtId="0" fontId="3" fillId="3" borderId="6" xfId="0" applyFont="1" applyFill="1" applyBorder="1" applyAlignment="1">
      <alignment horizontal="right" vertical="justify"/>
    </xf>
    <xf numFmtId="3" fontId="3" fillId="3" borderId="6" xfId="0" applyNumberFormat="1" applyFont="1" applyFill="1" applyBorder="1" applyAlignment="1">
      <alignment horizontal="right" vertical="justify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 wrapText="1"/>
    </xf>
    <xf numFmtId="14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vertical="center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/>
    </xf>
    <xf numFmtId="0" fontId="1" fillId="2" borderId="6" xfId="0" applyNumberFormat="1" applyFont="1" applyFill="1" applyBorder="1" applyAlignment="1">
      <alignment horizontal="right" vertical="center" wrapText="1"/>
    </xf>
    <xf numFmtId="3" fontId="6" fillId="2" borderId="6" xfId="0" applyNumberFormat="1" applyFont="1" applyFill="1" applyBorder="1" applyAlignment="1">
      <alignment horizontal="right" vertical="center"/>
    </xf>
    <xf numFmtId="9" fontId="1" fillId="2" borderId="36" xfId="0" applyNumberFormat="1" applyFont="1" applyFill="1" applyBorder="1" applyAlignment="1">
      <alignment horizontal="right" vertical="center"/>
    </xf>
    <xf numFmtId="0" fontId="6" fillId="2" borderId="6" xfId="0" applyNumberFormat="1" applyFont="1" applyFill="1" applyBorder="1" applyAlignment="1">
      <alignment horizontal="right" vertical="center"/>
    </xf>
    <xf numFmtId="9" fontId="6" fillId="8" borderId="39" xfId="0" applyNumberFormat="1" applyFont="1" applyFill="1" applyBorder="1" applyAlignment="1">
      <alignment horizontal="right" vertical="center"/>
    </xf>
    <xf numFmtId="49" fontId="6" fillId="8" borderId="22" xfId="0" applyNumberFormat="1" applyFont="1" applyFill="1" applyBorder="1" applyAlignment="1">
      <alignment horizontal="right" vertical="center"/>
    </xf>
    <xf numFmtId="49" fontId="6" fillId="8" borderId="34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8" borderId="38" xfId="0" applyNumberFormat="1" applyFont="1" applyFill="1" applyBorder="1" applyAlignment="1">
      <alignment horizontal="right" vertical="center"/>
    </xf>
    <xf numFmtId="49" fontId="1" fillId="2" borderId="56" xfId="0" applyNumberFormat="1" applyFont="1" applyFill="1" applyBorder="1" applyAlignment="1">
      <alignment horizontal="right" vertical="center" wrapText="1"/>
    </xf>
    <xf numFmtId="0" fontId="1" fillId="2" borderId="56" xfId="0" applyNumberFormat="1" applyFont="1" applyFill="1" applyBorder="1" applyAlignment="1">
      <alignment horizontal="right" vertical="center" wrapText="1"/>
    </xf>
    <xf numFmtId="3" fontId="1" fillId="2" borderId="56" xfId="0" applyNumberFormat="1" applyFont="1" applyFill="1" applyBorder="1" applyAlignment="1">
      <alignment horizontal="right" vertical="center" wrapText="1"/>
    </xf>
    <xf numFmtId="49" fontId="1" fillId="2" borderId="56" xfId="0" applyNumberFormat="1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left" vertical="center" wrapText="1"/>
    </xf>
    <xf numFmtId="164" fontId="1" fillId="2" borderId="6" xfId="0" applyNumberFormat="1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/>
    </xf>
    <xf numFmtId="49" fontId="6" fillId="2" borderId="55" xfId="0" applyNumberFormat="1" applyFont="1" applyFill="1" applyBorder="1" applyAlignment="1"/>
    <xf numFmtId="49" fontId="5" fillId="10" borderId="56" xfId="0" applyNumberFormat="1" applyFont="1" applyFill="1" applyBorder="1" applyAlignment="1">
      <alignment horizontal="right" vertical="center" wrapText="1"/>
    </xf>
    <xf numFmtId="3" fontId="1" fillId="2" borderId="56" xfId="0" applyNumberFormat="1" applyFont="1" applyFill="1" applyBorder="1" applyAlignment="1">
      <alignment horizontal="right"/>
    </xf>
    <xf numFmtId="49" fontId="5" fillId="10" borderId="56" xfId="0" applyNumberFormat="1" applyFont="1" applyFill="1" applyBorder="1" applyAlignment="1">
      <alignment horizontal="right" vertical="center"/>
    </xf>
    <xf numFmtId="1" fontId="1" fillId="2" borderId="56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5" fillId="0" borderId="56" xfId="0" applyFont="1" applyFill="1" applyBorder="1" applyAlignment="1">
      <alignment horizontal="right" wrapText="1"/>
    </xf>
    <xf numFmtId="0" fontId="1" fillId="2" borderId="55" xfId="0" applyFont="1" applyFill="1" applyBorder="1" applyAlignment="1">
      <alignment horizontal="right"/>
    </xf>
    <xf numFmtId="3" fontId="1" fillId="2" borderId="55" xfId="0" applyNumberFormat="1" applyFont="1" applyFill="1" applyBorder="1" applyAlignment="1">
      <alignment horizontal="right"/>
    </xf>
    <xf numFmtId="0" fontId="1" fillId="2" borderId="56" xfId="0" applyFont="1" applyFill="1" applyBorder="1" applyAlignment="1">
      <alignment horizontal="right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justify" vertical="justify"/>
    </xf>
    <xf numFmtId="0" fontId="4" fillId="4" borderId="6" xfId="0" applyFont="1" applyFill="1" applyBorder="1" applyAlignment="1">
      <alignment horizontal="justify" vertical="justify"/>
    </xf>
    <xf numFmtId="49" fontId="1" fillId="2" borderId="44" xfId="0" applyNumberFormat="1" applyFont="1" applyFill="1" applyBorder="1" applyAlignment="1">
      <alignment horizontal="left" vertical="justify"/>
    </xf>
    <xf numFmtId="49" fontId="10" fillId="9" borderId="40" xfId="0" applyNumberFormat="1" applyFont="1" applyFill="1" applyBorder="1" applyAlignment="1">
      <alignment horizontal="justify" vertical="justify"/>
    </xf>
    <xf numFmtId="0" fontId="6" fillId="9" borderId="41" xfId="0" applyFont="1" applyFill="1" applyBorder="1" applyAlignment="1">
      <alignment horizontal="justify" vertical="justify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7"/>
  <sheetViews>
    <sheetView showGridLines="0" tabSelected="1" workbookViewId="0">
      <selection activeCell="B1" sqref="B1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19.664062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11" style="1" customWidth="1"/>
    <col min="7" max="7" width="12.44140625" style="1" customWidth="1"/>
    <col min="8" max="255" width="10.88671875" style="1" customWidth="1"/>
  </cols>
  <sheetData>
    <row r="1" spans="1:255" ht="15" customHeight="1" x14ac:dyDescent="0.3">
      <c r="A1" s="2"/>
      <c r="B1" s="2"/>
      <c r="C1" s="2"/>
      <c r="D1" s="2"/>
      <c r="E1" s="2"/>
      <c r="F1" s="2"/>
      <c r="G1" s="2"/>
    </row>
    <row r="2" spans="1:255" ht="15" customHeight="1" x14ac:dyDescent="0.3">
      <c r="A2" s="2"/>
      <c r="B2" s="2"/>
      <c r="C2" s="2"/>
      <c r="D2" s="2"/>
      <c r="E2" s="2"/>
      <c r="F2" s="2"/>
      <c r="G2" s="2"/>
    </row>
    <row r="3" spans="1:255" ht="15" customHeight="1" x14ac:dyDescent="0.3">
      <c r="A3" s="2"/>
      <c r="B3" s="2"/>
      <c r="C3" s="2"/>
      <c r="D3" s="2"/>
      <c r="E3" s="2"/>
      <c r="F3" s="2"/>
      <c r="G3" s="2"/>
    </row>
    <row r="4" spans="1:255" ht="15" customHeight="1" x14ac:dyDescent="0.3">
      <c r="A4" s="2"/>
      <c r="B4" s="2"/>
      <c r="C4" s="2"/>
      <c r="D4" s="2"/>
      <c r="E4" s="2"/>
      <c r="F4" s="2"/>
      <c r="G4" s="2"/>
    </row>
    <row r="5" spans="1:255" ht="15" customHeight="1" x14ac:dyDescent="0.3">
      <c r="A5" s="2"/>
      <c r="B5" s="2"/>
      <c r="C5" s="2"/>
      <c r="D5" s="2"/>
      <c r="E5" s="2"/>
      <c r="F5" s="2"/>
      <c r="G5" s="2"/>
    </row>
    <row r="6" spans="1:255" ht="15" customHeight="1" x14ac:dyDescent="0.3">
      <c r="A6" s="2"/>
      <c r="B6" s="2"/>
      <c r="C6" s="2"/>
      <c r="D6" s="2"/>
      <c r="E6" s="2"/>
      <c r="F6" s="2"/>
      <c r="G6" s="2"/>
    </row>
    <row r="7" spans="1:255" ht="15" customHeight="1" x14ac:dyDescent="0.3">
      <c r="A7" s="2"/>
      <c r="B7" s="2"/>
      <c r="C7" s="2"/>
      <c r="D7" s="2"/>
      <c r="E7" s="2"/>
      <c r="F7" s="2"/>
      <c r="G7" s="2"/>
    </row>
    <row r="8" spans="1:255" ht="15" customHeight="1" x14ac:dyDescent="0.3">
      <c r="A8" s="2"/>
      <c r="B8" s="3"/>
      <c r="C8" s="4"/>
      <c r="D8" s="2"/>
      <c r="E8" s="4"/>
      <c r="F8" s="4"/>
      <c r="G8" s="4"/>
    </row>
    <row r="9" spans="1:255" s="18" customFormat="1" ht="33.75" customHeight="1" x14ac:dyDescent="0.3">
      <c r="A9" s="16"/>
      <c r="B9" s="5" t="s">
        <v>0</v>
      </c>
      <c r="C9" s="100" t="s">
        <v>76</v>
      </c>
      <c r="D9" s="6"/>
      <c r="E9" s="133" t="s">
        <v>91</v>
      </c>
      <c r="F9" s="134"/>
      <c r="G9" s="104">
        <v>2000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</row>
    <row r="10" spans="1:255" s="18" customFormat="1" ht="26.25" customHeight="1" x14ac:dyDescent="0.3">
      <c r="A10" s="16"/>
      <c r="B10" s="7" t="s">
        <v>1</v>
      </c>
      <c r="C10" s="100" t="s">
        <v>77</v>
      </c>
      <c r="D10" s="6"/>
      <c r="E10" s="135" t="s">
        <v>2</v>
      </c>
      <c r="F10" s="136"/>
      <c r="G10" s="99" t="s">
        <v>92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</row>
    <row r="11" spans="1:255" s="18" customFormat="1" ht="18" customHeight="1" x14ac:dyDescent="0.3">
      <c r="A11" s="16"/>
      <c r="B11" s="7" t="s">
        <v>3</v>
      </c>
      <c r="C11" s="99" t="s">
        <v>78</v>
      </c>
      <c r="D11" s="6"/>
      <c r="E11" s="135" t="s">
        <v>80</v>
      </c>
      <c r="F11" s="136"/>
      <c r="G11" s="119">
        <v>8000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</row>
    <row r="12" spans="1:255" s="18" customFormat="1" ht="11.25" customHeight="1" x14ac:dyDescent="0.3">
      <c r="A12" s="16"/>
      <c r="B12" s="7" t="s">
        <v>4</v>
      </c>
      <c r="C12" s="100" t="s">
        <v>60</v>
      </c>
      <c r="D12" s="6"/>
      <c r="E12" s="102" t="s">
        <v>5</v>
      </c>
      <c r="F12" s="121"/>
      <c r="G12" s="103">
        <f>(G9*G11)</f>
        <v>16000000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</row>
    <row r="13" spans="1:255" s="18" customFormat="1" ht="11.25" customHeight="1" x14ac:dyDescent="0.3">
      <c r="A13" s="16"/>
      <c r="B13" s="7" t="s">
        <v>6</v>
      </c>
      <c r="C13" s="99" t="s">
        <v>61</v>
      </c>
      <c r="D13" s="6"/>
      <c r="E13" s="135" t="s">
        <v>7</v>
      </c>
      <c r="F13" s="136"/>
      <c r="G13" s="99" t="s">
        <v>81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</row>
    <row r="14" spans="1:255" s="18" customFormat="1" ht="13.5" customHeight="1" x14ac:dyDescent="0.3">
      <c r="A14" s="16"/>
      <c r="B14" s="7" t="s">
        <v>8</v>
      </c>
      <c r="C14" s="99" t="s">
        <v>79</v>
      </c>
      <c r="D14" s="6"/>
      <c r="E14" s="135" t="s">
        <v>9</v>
      </c>
      <c r="F14" s="136"/>
      <c r="G14" s="99" t="s">
        <v>83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</row>
    <row r="15" spans="1:255" s="18" customFormat="1" ht="25.5" customHeight="1" x14ac:dyDescent="0.3">
      <c r="A15" s="16"/>
      <c r="B15" s="7" t="s">
        <v>10</v>
      </c>
      <c r="C15" s="101">
        <v>44726</v>
      </c>
      <c r="D15" s="6"/>
      <c r="E15" s="137" t="s">
        <v>11</v>
      </c>
      <c r="F15" s="138"/>
      <c r="G15" s="100" t="s">
        <v>59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</row>
    <row r="16" spans="1:255" s="18" customFormat="1" ht="12" customHeight="1" x14ac:dyDescent="0.3">
      <c r="A16" s="19"/>
      <c r="B16" s="20"/>
      <c r="C16" s="21"/>
      <c r="D16" s="22"/>
      <c r="E16" s="23"/>
      <c r="F16" s="23"/>
      <c r="G16" s="24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</row>
    <row r="17" spans="1:255" s="18" customFormat="1" ht="12" customHeight="1" x14ac:dyDescent="0.3">
      <c r="A17" s="25"/>
      <c r="B17" s="139" t="s">
        <v>12</v>
      </c>
      <c r="C17" s="140"/>
      <c r="D17" s="140"/>
      <c r="E17" s="140"/>
      <c r="F17" s="140"/>
      <c r="G17" s="140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</row>
    <row r="18" spans="1:255" s="18" customFormat="1" ht="12" customHeight="1" x14ac:dyDescent="0.3">
      <c r="A18" s="19"/>
      <c r="B18" s="26"/>
      <c r="C18" s="27"/>
      <c r="D18" s="27"/>
      <c r="E18" s="27"/>
      <c r="F18" s="27"/>
      <c r="G18" s="2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</row>
    <row r="19" spans="1:255" s="18" customFormat="1" ht="12" customHeight="1" x14ac:dyDescent="0.3">
      <c r="A19" s="16"/>
      <c r="B19" s="28" t="s">
        <v>13</v>
      </c>
      <c r="C19" s="29"/>
      <c r="D19" s="22"/>
      <c r="E19" s="22"/>
      <c r="F19" s="22"/>
      <c r="G19" s="22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</row>
    <row r="20" spans="1:255" s="18" customFormat="1" ht="24" customHeight="1" x14ac:dyDescent="0.3">
      <c r="A20" s="25"/>
      <c r="B20" s="30" t="s">
        <v>14</v>
      </c>
      <c r="C20" s="30" t="s">
        <v>15</v>
      </c>
      <c r="D20" s="30" t="s">
        <v>16</v>
      </c>
      <c r="E20" s="30" t="s">
        <v>17</v>
      </c>
      <c r="F20" s="30" t="s">
        <v>18</v>
      </c>
      <c r="G20" s="30" t="s">
        <v>19</v>
      </c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</row>
    <row r="21" spans="1:255" s="18" customFormat="1" ht="12.75" customHeight="1" x14ac:dyDescent="0.3">
      <c r="A21" s="25"/>
      <c r="B21" s="8" t="s">
        <v>85</v>
      </c>
      <c r="C21" s="100" t="s">
        <v>20</v>
      </c>
      <c r="D21" s="105">
        <v>6</v>
      </c>
      <c r="E21" s="120" t="s">
        <v>83</v>
      </c>
      <c r="F21" s="103">
        <v>35000</v>
      </c>
      <c r="G21" s="103">
        <f t="shared" ref="G21:G24" si="0">(D21*F21)</f>
        <v>210000</v>
      </c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</row>
    <row r="22" spans="1:255" s="18" customFormat="1" ht="12.75" customHeight="1" x14ac:dyDescent="0.3">
      <c r="A22" s="25"/>
      <c r="B22" s="8" t="s">
        <v>82</v>
      </c>
      <c r="C22" s="100" t="s">
        <v>20</v>
      </c>
      <c r="D22" s="105">
        <v>16</v>
      </c>
      <c r="E22" s="120" t="s">
        <v>89</v>
      </c>
      <c r="F22" s="103">
        <v>35000</v>
      </c>
      <c r="G22" s="103">
        <f t="shared" si="0"/>
        <v>560000</v>
      </c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</row>
    <row r="23" spans="1:255" s="18" customFormat="1" ht="12.75" customHeight="1" x14ac:dyDescent="0.3">
      <c r="A23" s="25"/>
      <c r="B23" s="8" t="s">
        <v>65</v>
      </c>
      <c r="C23" s="100" t="s">
        <v>20</v>
      </c>
      <c r="D23" s="105">
        <v>6</v>
      </c>
      <c r="E23" s="120" t="s">
        <v>83</v>
      </c>
      <c r="F23" s="103">
        <v>35000</v>
      </c>
      <c r="G23" s="103">
        <f t="shared" si="0"/>
        <v>210000</v>
      </c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</row>
    <row r="24" spans="1:255" s="18" customFormat="1" ht="12.75" customHeight="1" x14ac:dyDescent="0.3">
      <c r="A24" s="25"/>
      <c r="B24" s="8" t="s">
        <v>84</v>
      </c>
      <c r="C24" s="100" t="s">
        <v>20</v>
      </c>
      <c r="D24" s="105">
        <v>9</v>
      </c>
      <c r="E24" s="120" t="s">
        <v>83</v>
      </c>
      <c r="F24" s="103">
        <v>35000</v>
      </c>
      <c r="G24" s="103">
        <f t="shared" si="0"/>
        <v>315000</v>
      </c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</row>
    <row r="25" spans="1:255" s="18" customFormat="1" ht="12.75" customHeight="1" x14ac:dyDescent="0.3">
      <c r="A25" s="25"/>
      <c r="B25" s="31" t="s">
        <v>21</v>
      </c>
      <c r="C25" s="97"/>
      <c r="D25" s="97"/>
      <c r="E25" s="97"/>
      <c r="F25" s="97"/>
      <c r="G25" s="98">
        <f>SUM(G21:G24)</f>
        <v>1295000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</row>
    <row r="26" spans="1:255" s="18" customFormat="1" ht="12" customHeight="1" x14ac:dyDescent="0.3">
      <c r="A26" s="19"/>
      <c r="B26" s="26"/>
      <c r="C26" s="27"/>
      <c r="D26" s="27"/>
      <c r="E26" s="27"/>
      <c r="F26" s="32"/>
      <c r="G26" s="32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</row>
    <row r="27" spans="1:255" s="18" customFormat="1" ht="12" customHeight="1" x14ac:dyDescent="0.3">
      <c r="A27" s="16"/>
      <c r="B27" s="33" t="s">
        <v>22</v>
      </c>
      <c r="C27" s="34"/>
      <c r="D27" s="35"/>
      <c r="E27" s="35"/>
      <c r="F27" s="35"/>
      <c r="G27" s="35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</row>
    <row r="28" spans="1:255" s="18" customFormat="1" ht="24" customHeight="1" x14ac:dyDescent="0.3">
      <c r="A28" s="16"/>
      <c r="B28" s="36" t="s">
        <v>14</v>
      </c>
      <c r="C28" s="37" t="s">
        <v>15</v>
      </c>
      <c r="D28" s="37" t="s">
        <v>16</v>
      </c>
      <c r="E28" s="36" t="s">
        <v>17</v>
      </c>
      <c r="F28" s="37" t="s">
        <v>18</v>
      </c>
      <c r="G28" s="36" t="s">
        <v>19</v>
      </c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</row>
    <row r="29" spans="1:255" s="18" customFormat="1" ht="12" customHeight="1" x14ac:dyDescent="0.3">
      <c r="A29" s="16"/>
      <c r="B29" s="38"/>
      <c r="C29" s="38"/>
      <c r="D29" s="38"/>
      <c r="E29" s="38"/>
      <c r="F29" s="38"/>
      <c r="G29" s="38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</row>
    <row r="30" spans="1:255" s="18" customFormat="1" ht="12" customHeight="1" x14ac:dyDescent="0.3">
      <c r="A30" s="16"/>
      <c r="B30" s="39" t="s">
        <v>23</v>
      </c>
      <c r="C30" s="40"/>
      <c r="D30" s="40"/>
      <c r="E30" s="40"/>
      <c r="F30" s="40"/>
      <c r="G30" s="40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</row>
    <row r="31" spans="1:255" s="18" customFormat="1" ht="12" customHeight="1" x14ac:dyDescent="0.3">
      <c r="A31" s="19"/>
      <c r="B31" s="41"/>
      <c r="C31" s="42"/>
      <c r="D31" s="42"/>
      <c r="E31" s="42"/>
      <c r="F31" s="43"/>
      <c r="G31" s="43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</row>
    <row r="32" spans="1:255" s="18" customFormat="1" ht="12" customHeight="1" x14ac:dyDescent="0.3">
      <c r="A32" s="16"/>
      <c r="B32" s="33" t="s">
        <v>24</v>
      </c>
      <c r="C32" s="34"/>
      <c r="D32" s="35"/>
      <c r="E32" s="35"/>
      <c r="F32" s="35"/>
      <c r="G32" s="35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</row>
    <row r="33" spans="1:255" s="18" customFormat="1" ht="24" customHeight="1" x14ac:dyDescent="0.3">
      <c r="A33" s="16"/>
      <c r="B33" s="47" t="s">
        <v>14</v>
      </c>
      <c r="C33" s="47" t="s">
        <v>15</v>
      </c>
      <c r="D33" s="47" t="s">
        <v>16</v>
      </c>
      <c r="E33" s="47" t="s">
        <v>17</v>
      </c>
      <c r="F33" s="48" t="s">
        <v>18</v>
      </c>
      <c r="G33" s="47" t="s">
        <v>19</v>
      </c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  <c r="IU33" s="17"/>
    </row>
    <row r="34" spans="1:255" s="18" customFormat="1" ht="13.8" x14ac:dyDescent="0.3">
      <c r="A34" s="44"/>
      <c r="B34" s="117" t="s">
        <v>86</v>
      </c>
      <c r="C34" s="114" t="s">
        <v>66</v>
      </c>
      <c r="D34" s="115">
        <v>6</v>
      </c>
      <c r="E34" s="100" t="s">
        <v>83</v>
      </c>
      <c r="F34" s="116">
        <v>40000</v>
      </c>
      <c r="G34" s="116">
        <f>D34*F34</f>
        <v>240000</v>
      </c>
      <c r="H34" s="17"/>
      <c r="I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</row>
    <row r="35" spans="1:255" s="18" customFormat="1" ht="13.8" x14ac:dyDescent="0.3">
      <c r="A35" s="44"/>
      <c r="B35" s="118" t="s">
        <v>88</v>
      </c>
      <c r="C35" s="114" t="s">
        <v>66</v>
      </c>
      <c r="D35" s="105">
        <v>3</v>
      </c>
      <c r="E35" s="100" t="s">
        <v>83</v>
      </c>
      <c r="F35" s="116">
        <v>40000</v>
      </c>
      <c r="G35" s="116">
        <f t="shared" ref="G35:G36" si="1">D35*F35</f>
        <v>120000</v>
      </c>
      <c r="H35" s="17"/>
      <c r="I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</row>
    <row r="36" spans="1:255" s="18" customFormat="1" ht="13.8" x14ac:dyDescent="0.3">
      <c r="A36" s="44"/>
      <c r="B36" s="117" t="s">
        <v>87</v>
      </c>
      <c r="C36" s="114" t="s">
        <v>66</v>
      </c>
      <c r="D36" s="115">
        <v>6</v>
      </c>
      <c r="E36" s="100" t="s">
        <v>83</v>
      </c>
      <c r="F36" s="116">
        <v>40000</v>
      </c>
      <c r="G36" s="116">
        <f t="shared" si="1"/>
        <v>240000</v>
      </c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  <c r="IU36" s="17"/>
    </row>
    <row r="37" spans="1:255" s="18" customFormat="1" ht="12.75" customHeight="1" x14ac:dyDescent="0.3">
      <c r="A37" s="16"/>
      <c r="B37" s="45" t="s">
        <v>25</v>
      </c>
      <c r="C37" s="96"/>
      <c r="D37" s="96"/>
      <c r="E37" s="96"/>
      <c r="F37" s="96"/>
      <c r="G37" s="95">
        <f>SUM(G34:G36)</f>
        <v>600000</v>
      </c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</row>
    <row r="38" spans="1:255" s="18" customFormat="1" ht="12" customHeight="1" x14ac:dyDescent="0.3">
      <c r="A38" s="19"/>
      <c r="B38" s="41"/>
      <c r="C38" s="42"/>
      <c r="D38" s="42"/>
      <c r="E38" s="42"/>
      <c r="F38" s="43"/>
      <c r="G38" s="43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</row>
    <row r="39" spans="1:255" s="18" customFormat="1" ht="12" customHeight="1" x14ac:dyDescent="0.3">
      <c r="A39" s="16"/>
      <c r="B39" s="33" t="s">
        <v>26</v>
      </c>
      <c r="C39" s="34"/>
      <c r="D39" s="35"/>
      <c r="E39" s="35"/>
      <c r="F39" s="35"/>
      <c r="G39" s="35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  <c r="IT39" s="17"/>
      <c r="IU39" s="17"/>
    </row>
    <row r="40" spans="1:255" s="18" customFormat="1" ht="24" customHeight="1" x14ac:dyDescent="0.3">
      <c r="A40" s="16"/>
      <c r="B40" s="48" t="s">
        <v>27</v>
      </c>
      <c r="C40" s="48" t="s">
        <v>28</v>
      </c>
      <c r="D40" s="48" t="s">
        <v>29</v>
      </c>
      <c r="E40" s="48" t="s">
        <v>17</v>
      </c>
      <c r="F40" s="48" t="s">
        <v>18</v>
      </c>
      <c r="G40" s="48" t="s">
        <v>19</v>
      </c>
      <c r="H40" s="17"/>
      <c r="I40" s="17"/>
      <c r="J40" s="17"/>
      <c r="K40" s="46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</row>
    <row r="41" spans="1:255" s="18" customFormat="1" ht="12.75" customHeight="1" x14ac:dyDescent="0.3">
      <c r="A41" s="44"/>
      <c r="B41" s="9" t="s">
        <v>30</v>
      </c>
      <c r="C41" s="128"/>
      <c r="D41" s="128"/>
      <c r="E41" s="128"/>
      <c r="F41" s="127"/>
      <c r="G41" s="127">
        <f t="shared" ref="G41:G47" si="2">(D41*F41)</f>
        <v>0</v>
      </c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</row>
    <row r="42" spans="1:255" s="18" customFormat="1" ht="12.75" customHeight="1" x14ac:dyDescent="0.3">
      <c r="A42" s="44"/>
      <c r="B42" s="10" t="s">
        <v>63</v>
      </c>
      <c r="C42" s="128" t="s">
        <v>31</v>
      </c>
      <c r="D42" s="128">
        <v>33</v>
      </c>
      <c r="E42" s="129" t="s">
        <v>83</v>
      </c>
      <c r="F42" s="127">
        <f>48500/25</f>
        <v>1940</v>
      </c>
      <c r="G42" s="127">
        <f t="shared" si="2"/>
        <v>64020</v>
      </c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  <c r="IQ42" s="17"/>
      <c r="IR42" s="17"/>
      <c r="IS42" s="17"/>
      <c r="IT42" s="17"/>
      <c r="IU42" s="17"/>
    </row>
    <row r="43" spans="1:255" s="18" customFormat="1" ht="12.75" customHeight="1" x14ac:dyDescent="0.3">
      <c r="A43" s="44"/>
      <c r="B43" s="10" t="s">
        <v>69</v>
      </c>
      <c r="C43" s="128" t="s">
        <v>31</v>
      </c>
      <c r="D43" s="128">
        <v>33</v>
      </c>
      <c r="E43" s="129" t="s">
        <v>83</v>
      </c>
      <c r="F43" s="127">
        <f>20000/25</f>
        <v>800</v>
      </c>
      <c r="G43" s="127">
        <f t="shared" si="2"/>
        <v>26400</v>
      </c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</row>
    <row r="44" spans="1:255" s="18" customFormat="1" ht="12.75" customHeight="1" x14ac:dyDescent="0.3">
      <c r="A44" s="44"/>
      <c r="B44" s="10" t="s">
        <v>64</v>
      </c>
      <c r="C44" s="128" t="s">
        <v>31</v>
      </c>
      <c r="D44" s="128">
        <v>33</v>
      </c>
      <c r="E44" s="129" t="s">
        <v>83</v>
      </c>
      <c r="F44" s="127">
        <f>30375/25</f>
        <v>1215</v>
      </c>
      <c r="G44" s="127">
        <f t="shared" si="2"/>
        <v>40095</v>
      </c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</row>
    <row r="45" spans="1:255" s="18" customFormat="1" ht="12.75" customHeight="1" x14ac:dyDescent="0.3">
      <c r="A45" s="44"/>
      <c r="B45" s="122" t="s">
        <v>33</v>
      </c>
      <c r="C45" s="130"/>
      <c r="D45" s="130"/>
      <c r="E45" s="130"/>
      <c r="F45" s="131"/>
      <c r="G45" s="127">
        <f t="shared" si="2"/>
        <v>0</v>
      </c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7"/>
      <c r="IN45" s="17"/>
      <c r="IO45" s="17"/>
      <c r="IP45" s="17"/>
      <c r="IQ45" s="17"/>
      <c r="IR45" s="17"/>
      <c r="IS45" s="17"/>
      <c r="IT45" s="17"/>
      <c r="IU45" s="17"/>
    </row>
    <row r="46" spans="1:255" s="18" customFormat="1" ht="12.75" customHeight="1" x14ac:dyDescent="0.3">
      <c r="A46" s="44"/>
      <c r="B46" s="11" t="s">
        <v>74</v>
      </c>
      <c r="C46" s="132" t="s">
        <v>32</v>
      </c>
      <c r="D46" s="132">
        <v>2</v>
      </c>
      <c r="E46" s="129" t="s">
        <v>83</v>
      </c>
      <c r="F46" s="124">
        <v>18000</v>
      </c>
      <c r="G46" s="127">
        <f t="shared" si="2"/>
        <v>36000</v>
      </c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  <c r="IT46" s="17"/>
      <c r="IU46" s="17"/>
    </row>
    <row r="47" spans="1:255" s="18" customFormat="1" ht="12.75" customHeight="1" x14ac:dyDescent="0.3">
      <c r="A47" s="44"/>
      <c r="B47" s="11" t="s">
        <v>75</v>
      </c>
      <c r="C47" s="132" t="s">
        <v>32</v>
      </c>
      <c r="D47" s="132">
        <v>2</v>
      </c>
      <c r="E47" s="129" t="s">
        <v>83</v>
      </c>
      <c r="F47" s="124">
        <v>45000</v>
      </c>
      <c r="G47" s="127">
        <f t="shared" si="2"/>
        <v>90000</v>
      </c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</row>
    <row r="48" spans="1:255" s="18" customFormat="1" ht="13.5" customHeight="1" x14ac:dyDescent="0.3">
      <c r="A48" s="16"/>
      <c r="B48" s="45" t="s">
        <v>34</v>
      </c>
      <c r="C48" s="96"/>
      <c r="D48" s="96"/>
      <c r="E48" s="96"/>
      <c r="F48" s="96"/>
      <c r="G48" s="95">
        <f>SUM(G41:G47)</f>
        <v>256515</v>
      </c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</row>
    <row r="49" spans="1:255" s="18" customFormat="1" ht="12" customHeight="1" x14ac:dyDescent="0.3">
      <c r="A49" s="19"/>
      <c r="B49" s="41"/>
      <c r="C49" s="42"/>
      <c r="D49" s="42"/>
      <c r="E49" s="42"/>
      <c r="F49" s="43"/>
      <c r="G49" s="43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  <c r="IR49" s="17"/>
      <c r="IS49" s="17"/>
      <c r="IT49" s="17"/>
      <c r="IU49" s="17"/>
    </row>
    <row r="50" spans="1:255" s="18" customFormat="1" ht="12" customHeight="1" x14ac:dyDescent="0.3">
      <c r="A50" s="16"/>
      <c r="B50" s="33" t="s">
        <v>35</v>
      </c>
      <c r="C50" s="34"/>
      <c r="D50" s="35"/>
      <c r="E50" s="35"/>
      <c r="F50" s="35"/>
      <c r="G50" s="35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  <c r="IB50" s="17"/>
      <c r="IC50" s="17"/>
      <c r="ID50" s="17"/>
      <c r="IE50" s="17"/>
      <c r="IF50" s="17"/>
      <c r="IG50" s="17"/>
      <c r="IH50" s="17"/>
      <c r="II50" s="17"/>
      <c r="IJ50" s="17"/>
      <c r="IK50" s="17"/>
      <c r="IL50" s="17"/>
      <c r="IM50" s="17"/>
      <c r="IN50" s="17"/>
      <c r="IO50" s="17"/>
      <c r="IP50" s="17"/>
      <c r="IQ50" s="17"/>
      <c r="IR50" s="17"/>
      <c r="IS50" s="17"/>
      <c r="IT50" s="17"/>
      <c r="IU50" s="17"/>
    </row>
    <row r="51" spans="1:255" s="18" customFormat="1" ht="24" customHeight="1" x14ac:dyDescent="0.3">
      <c r="A51" s="16"/>
      <c r="B51" s="47" t="s">
        <v>36</v>
      </c>
      <c r="C51" s="48" t="s">
        <v>28</v>
      </c>
      <c r="D51" s="49" t="s">
        <v>29</v>
      </c>
      <c r="E51" s="47" t="s">
        <v>17</v>
      </c>
      <c r="F51" s="49" t="s">
        <v>18</v>
      </c>
      <c r="G51" s="50" t="s">
        <v>19</v>
      </c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  <c r="IU51" s="17"/>
    </row>
    <row r="52" spans="1:255" s="18" customFormat="1" ht="13.5" customHeight="1" x14ac:dyDescent="0.3">
      <c r="A52" s="44"/>
      <c r="B52" s="10" t="s">
        <v>71</v>
      </c>
      <c r="C52" s="123" t="s">
        <v>72</v>
      </c>
      <c r="D52" s="124">
        <v>20</v>
      </c>
      <c r="E52" s="125" t="s">
        <v>73</v>
      </c>
      <c r="F52" s="126">
        <v>4333</v>
      </c>
      <c r="G52" s="124">
        <f t="shared" ref="G52" si="3">(D52*F52)</f>
        <v>86660</v>
      </c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  <c r="IR52" s="17"/>
      <c r="IS52" s="17"/>
      <c r="IT52" s="17"/>
      <c r="IU52" s="17"/>
    </row>
    <row r="53" spans="1:255" s="18" customFormat="1" ht="13.5" customHeight="1" x14ac:dyDescent="0.3">
      <c r="A53" s="16"/>
      <c r="B53" s="45" t="s">
        <v>37</v>
      </c>
      <c r="C53" s="96"/>
      <c r="D53" s="96"/>
      <c r="E53" s="96"/>
      <c r="F53" s="96"/>
      <c r="G53" s="95">
        <f>SUM(G52:G52)</f>
        <v>86660</v>
      </c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7"/>
      <c r="IO53" s="17"/>
      <c r="IP53" s="17"/>
      <c r="IQ53" s="17"/>
      <c r="IR53" s="17"/>
      <c r="IS53" s="17"/>
      <c r="IT53" s="17"/>
      <c r="IU53" s="17"/>
    </row>
    <row r="54" spans="1:255" s="18" customFormat="1" ht="12" customHeight="1" x14ac:dyDescent="0.3">
      <c r="A54" s="19"/>
      <c r="B54" s="51"/>
      <c r="C54" s="51"/>
      <c r="D54" s="51"/>
      <c r="E54" s="51"/>
      <c r="F54" s="52"/>
      <c r="G54" s="52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17"/>
      <c r="IC54" s="17"/>
      <c r="ID54" s="17"/>
      <c r="IE54" s="17"/>
      <c r="IF54" s="17"/>
      <c r="IG54" s="17"/>
      <c r="IH54" s="17"/>
      <c r="II54" s="17"/>
      <c r="IJ54" s="17"/>
      <c r="IK54" s="17"/>
      <c r="IL54" s="17"/>
      <c r="IM54" s="17"/>
      <c r="IN54" s="17"/>
      <c r="IO54" s="17"/>
      <c r="IP54" s="17"/>
      <c r="IQ54" s="17"/>
      <c r="IR54" s="17"/>
      <c r="IS54" s="17"/>
      <c r="IT54" s="17"/>
      <c r="IU54" s="17"/>
    </row>
    <row r="55" spans="1:255" s="18" customFormat="1" ht="12" customHeight="1" x14ac:dyDescent="0.3">
      <c r="A55" s="44"/>
      <c r="B55" s="53" t="s">
        <v>38</v>
      </c>
      <c r="C55" s="54"/>
      <c r="D55" s="54"/>
      <c r="E55" s="54"/>
      <c r="F55" s="54"/>
      <c r="G55" s="91">
        <f>G25+G37+G48+G53</f>
        <v>2238175</v>
      </c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17"/>
      <c r="IJ55" s="17"/>
      <c r="IK55" s="17"/>
      <c r="IL55" s="17"/>
      <c r="IM55" s="17"/>
      <c r="IN55" s="17"/>
      <c r="IO55" s="17"/>
      <c r="IP55" s="17"/>
      <c r="IQ55" s="17"/>
      <c r="IR55" s="17"/>
      <c r="IS55" s="17"/>
      <c r="IT55" s="17"/>
      <c r="IU55" s="17"/>
    </row>
    <row r="56" spans="1:255" s="18" customFormat="1" ht="12" customHeight="1" x14ac:dyDescent="0.3">
      <c r="A56" s="44"/>
      <c r="B56" s="55" t="s">
        <v>39</v>
      </c>
      <c r="C56" s="56"/>
      <c r="D56" s="56"/>
      <c r="E56" s="56"/>
      <c r="F56" s="56"/>
      <c r="G56" s="92">
        <f>G55*0.05</f>
        <v>111908.75</v>
      </c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  <c r="IC56" s="17"/>
      <c r="ID56" s="17"/>
      <c r="IE56" s="17"/>
      <c r="IF56" s="17"/>
      <c r="IG56" s="17"/>
      <c r="IH56" s="17"/>
      <c r="II56" s="17"/>
      <c r="IJ56" s="17"/>
      <c r="IK56" s="17"/>
      <c r="IL56" s="17"/>
      <c r="IM56" s="17"/>
      <c r="IN56" s="17"/>
      <c r="IO56" s="17"/>
      <c r="IP56" s="17"/>
      <c r="IQ56" s="17"/>
      <c r="IR56" s="17"/>
      <c r="IS56" s="17"/>
      <c r="IT56" s="17"/>
      <c r="IU56" s="17"/>
    </row>
    <row r="57" spans="1:255" s="18" customFormat="1" ht="12" customHeight="1" x14ac:dyDescent="0.3">
      <c r="A57" s="44"/>
      <c r="B57" s="57" t="s">
        <v>40</v>
      </c>
      <c r="C57" s="58"/>
      <c r="D57" s="58"/>
      <c r="E57" s="58"/>
      <c r="F57" s="58"/>
      <c r="G57" s="93">
        <f>G56+G55</f>
        <v>2350083.75</v>
      </c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  <c r="IC57" s="17"/>
      <c r="ID57" s="17"/>
      <c r="IE57" s="17"/>
      <c r="IF57" s="17"/>
      <c r="IG57" s="17"/>
      <c r="IH57" s="17"/>
      <c r="II57" s="17"/>
      <c r="IJ57" s="17"/>
      <c r="IK57" s="17"/>
      <c r="IL57" s="17"/>
      <c r="IM57" s="17"/>
      <c r="IN57" s="17"/>
      <c r="IO57" s="17"/>
      <c r="IP57" s="17"/>
      <c r="IQ57" s="17"/>
      <c r="IR57" s="17"/>
      <c r="IS57" s="17"/>
      <c r="IT57" s="17"/>
      <c r="IU57" s="17"/>
    </row>
    <row r="58" spans="1:255" s="18" customFormat="1" ht="12" customHeight="1" x14ac:dyDescent="0.3">
      <c r="A58" s="44"/>
      <c r="B58" s="55" t="s">
        <v>41</v>
      </c>
      <c r="C58" s="56"/>
      <c r="D58" s="56"/>
      <c r="E58" s="56"/>
      <c r="F58" s="56"/>
      <c r="G58" s="92">
        <f>G12</f>
        <v>16000000</v>
      </c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  <c r="IM58" s="17"/>
      <c r="IN58" s="17"/>
      <c r="IO58" s="17"/>
      <c r="IP58" s="17"/>
      <c r="IQ58" s="17"/>
      <c r="IR58" s="17"/>
      <c r="IS58" s="17"/>
      <c r="IT58" s="17"/>
      <c r="IU58" s="17"/>
    </row>
    <row r="59" spans="1:255" s="18" customFormat="1" ht="12" customHeight="1" x14ac:dyDescent="0.3">
      <c r="A59" s="44"/>
      <c r="B59" s="59" t="s">
        <v>42</v>
      </c>
      <c r="C59" s="60"/>
      <c r="D59" s="60"/>
      <c r="E59" s="60"/>
      <c r="F59" s="60"/>
      <c r="G59" s="94">
        <f>G58-G57</f>
        <v>13649916.25</v>
      </c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</row>
    <row r="60" spans="1:255" s="18" customFormat="1" ht="12" customHeight="1" x14ac:dyDescent="0.3">
      <c r="A60" s="44"/>
      <c r="B60" s="61" t="s">
        <v>67</v>
      </c>
      <c r="C60" s="62"/>
      <c r="D60" s="62"/>
      <c r="E60" s="62"/>
      <c r="F60" s="62"/>
      <c r="G60" s="63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</row>
    <row r="61" spans="1:255" s="18" customFormat="1" ht="12.75" customHeight="1" thickBot="1" x14ac:dyDescent="0.35">
      <c r="A61" s="44"/>
      <c r="B61" s="64"/>
      <c r="C61" s="62"/>
      <c r="D61" s="62"/>
      <c r="E61" s="62"/>
      <c r="F61" s="62"/>
      <c r="G61" s="63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  <c r="IU61" s="17"/>
    </row>
    <row r="62" spans="1:255" s="18" customFormat="1" ht="12" customHeight="1" x14ac:dyDescent="0.3">
      <c r="A62" s="44"/>
      <c r="B62" s="65" t="s">
        <v>68</v>
      </c>
      <c r="C62" s="66"/>
      <c r="D62" s="66"/>
      <c r="E62" s="66"/>
      <c r="F62" s="67"/>
      <c r="G62" s="63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  <c r="IP62" s="17"/>
      <c r="IQ62" s="17"/>
      <c r="IR62" s="17"/>
      <c r="IS62" s="17"/>
      <c r="IT62" s="17"/>
      <c r="IU62" s="17"/>
    </row>
    <row r="63" spans="1:255" s="18" customFormat="1" ht="12" customHeight="1" x14ac:dyDescent="0.3">
      <c r="A63" s="44"/>
      <c r="B63" s="12" t="s">
        <v>43</v>
      </c>
      <c r="C63" s="64"/>
      <c r="D63" s="64"/>
      <c r="E63" s="64"/>
      <c r="F63" s="68"/>
      <c r="G63" s="63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  <c r="IB63" s="17"/>
      <c r="IC63" s="17"/>
      <c r="ID63" s="17"/>
      <c r="IE63" s="17"/>
      <c r="IF63" s="17"/>
      <c r="IG63" s="17"/>
      <c r="IH63" s="17"/>
      <c r="II63" s="17"/>
      <c r="IJ63" s="17"/>
      <c r="IK63" s="17"/>
      <c r="IL63" s="17"/>
      <c r="IM63" s="17"/>
      <c r="IN63" s="17"/>
      <c r="IO63" s="17"/>
      <c r="IP63" s="17"/>
      <c r="IQ63" s="17"/>
      <c r="IR63" s="17"/>
      <c r="IS63" s="17"/>
      <c r="IT63" s="17"/>
      <c r="IU63" s="17"/>
    </row>
    <row r="64" spans="1:255" s="18" customFormat="1" ht="12" customHeight="1" x14ac:dyDescent="0.3">
      <c r="A64" s="44"/>
      <c r="B64" s="12" t="s">
        <v>44</v>
      </c>
      <c r="C64" s="64"/>
      <c r="D64" s="64"/>
      <c r="E64" s="64"/>
      <c r="F64" s="68"/>
      <c r="G64" s="63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  <c r="IB64" s="17"/>
      <c r="IC64" s="17"/>
      <c r="ID64" s="17"/>
      <c r="IE64" s="17"/>
      <c r="IF64" s="17"/>
      <c r="IG64" s="17"/>
      <c r="IH64" s="17"/>
      <c r="II64" s="17"/>
      <c r="IJ64" s="17"/>
      <c r="IK64" s="17"/>
      <c r="IL64" s="17"/>
      <c r="IM64" s="17"/>
      <c r="IN64" s="17"/>
      <c r="IO64" s="17"/>
      <c r="IP64" s="17"/>
      <c r="IQ64" s="17"/>
      <c r="IR64" s="17"/>
      <c r="IS64" s="17"/>
      <c r="IT64" s="17"/>
      <c r="IU64" s="17"/>
    </row>
    <row r="65" spans="1:255" s="18" customFormat="1" ht="12" customHeight="1" x14ac:dyDescent="0.3">
      <c r="A65" s="44"/>
      <c r="B65" s="12" t="s">
        <v>45</v>
      </c>
      <c r="C65" s="64"/>
      <c r="D65" s="64"/>
      <c r="E65" s="64"/>
      <c r="F65" s="68"/>
      <c r="G65" s="63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  <c r="IB65" s="17"/>
      <c r="IC65" s="17"/>
      <c r="ID65" s="17"/>
      <c r="IE65" s="17"/>
      <c r="IF65" s="17"/>
      <c r="IG65" s="17"/>
      <c r="IH65" s="17"/>
      <c r="II65" s="17"/>
      <c r="IJ65" s="17"/>
      <c r="IK65" s="17"/>
      <c r="IL65" s="17"/>
      <c r="IM65" s="17"/>
      <c r="IN65" s="17"/>
      <c r="IO65" s="17"/>
      <c r="IP65" s="17"/>
      <c r="IQ65" s="17"/>
      <c r="IR65" s="17"/>
      <c r="IS65" s="17"/>
      <c r="IT65" s="17"/>
      <c r="IU65" s="17"/>
    </row>
    <row r="66" spans="1:255" s="18" customFormat="1" ht="12" customHeight="1" x14ac:dyDescent="0.3">
      <c r="A66" s="44"/>
      <c r="B66" s="12" t="s">
        <v>46</v>
      </c>
      <c r="C66" s="64"/>
      <c r="D66" s="64"/>
      <c r="E66" s="64"/>
      <c r="F66" s="68"/>
      <c r="G66" s="63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  <c r="IB66" s="17"/>
      <c r="IC66" s="17"/>
      <c r="ID66" s="17"/>
      <c r="IE66" s="17"/>
      <c r="IF66" s="17"/>
      <c r="IG66" s="17"/>
      <c r="IH66" s="17"/>
      <c r="II66" s="17"/>
      <c r="IJ66" s="17"/>
      <c r="IK66" s="17"/>
      <c r="IL66" s="17"/>
      <c r="IM66" s="17"/>
      <c r="IN66" s="17"/>
      <c r="IO66" s="17"/>
      <c r="IP66" s="17"/>
      <c r="IQ66" s="17"/>
      <c r="IR66" s="17"/>
      <c r="IS66" s="17"/>
      <c r="IT66" s="17"/>
      <c r="IU66" s="17"/>
    </row>
    <row r="67" spans="1:255" s="18" customFormat="1" ht="12" customHeight="1" x14ac:dyDescent="0.3">
      <c r="A67" s="44"/>
      <c r="B67" s="12" t="s">
        <v>47</v>
      </c>
      <c r="C67" s="64"/>
      <c r="D67" s="64"/>
      <c r="E67" s="64"/>
      <c r="F67" s="68"/>
      <c r="G67" s="63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  <c r="IB67" s="17"/>
      <c r="IC67" s="17"/>
      <c r="ID67" s="17"/>
      <c r="IE67" s="17"/>
      <c r="IF67" s="17"/>
      <c r="IG67" s="17"/>
      <c r="IH67" s="17"/>
      <c r="II67" s="17"/>
      <c r="IJ67" s="17"/>
      <c r="IK67" s="17"/>
      <c r="IL67" s="17"/>
      <c r="IM67" s="17"/>
      <c r="IN67" s="17"/>
      <c r="IO67" s="17"/>
      <c r="IP67" s="17"/>
      <c r="IQ67" s="17"/>
      <c r="IR67" s="17"/>
      <c r="IS67" s="17"/>
      <c r="IT67" s="17"/>
      <c r="IU67" s="17"/>
    </row>
    <row r="68" spans="1:255" s="18" customFormat="1" ht="12.75" customHeight="1" thickBot="1" x14ac:dyDescent="0.35">
      <c r="A68" s="44"/>
      <c r="B68" s="13" t="s">
        <v>48</v>
      </c>
      <c r="C68" s="69"/>
      <c r="D68" s="69"/>
      <c r="E68" s="69"/>
      <c r="F68" s="70"/>
      <c r="G68" s="63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  <c r="IB68" s="17"/>
      <c r="IC68" s="17"/>
      <c r="ID68" s="17"/>
      <c r="IE68" s="17"/>
      <c r="IF68" s="17"/>
      <c r="IG68" s="17"/>
      <c r="IH68" s="17"/>
      <c r="II68" s="17"/>
      <c r="IJ68" s="17"/>
      <c r="IK68" s="17"/>
      <c r="IL68" s="17"/>
      <c r="IM68" s="17"/>
      <c r="IN68" s="17"/>
      <c r="IO68" s="17"/>
      <c r="IP68" s="17"/>
      <c r="IQ68" s="17"/>
      <c r="IR68" s="17"/>
      <c r="IS68" s="17"/>
      <c r="IT68" s="17"/>
      <c r="IU68" s="17"/>
    </row>
    <row r="69" spans="1:255" s="18" customFormat="1" ht="12.75" customHeight="1" x14ac:dyDescent="0.3">
      <c r="A69" s="44"/>
      <c r="B69" s="64"/>
      <c r="C69" s="64"/>
      <c r="D69" s="64"/>
      <c r="E69" s="64"/>
      <c r="F69" s="64"/>
      <c r="G69" s="63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  <c r="IB69" s="17"/>
      <c r="IC69" s="17"/>
      <c r="ID69" s="17"/>
      <c r="IE69" s="17"/>
      <c r="IF69" s="17"/>
      <c r="IG69" s="17"/>
      <c r="IH69" s="17"/>
      <c r="II69" s="17"/>
      <c r="IJ69" s="17"/>
      <c r="IK69" s="17"/>
      <c r="IL69" s="17"/>
      <c r="IM69" s="17"/>
      <c r="IN69" s="17"/>
      <c r="IO69" s="17"/>
      <c r="IP69" s="17"/>
      <c r="IQ69" s="17"/>
      <c r="IR69" s="17"/>
      <c r="IS69" s="17"/>
      <c r="IT69" s="17"/>
      <c r="IU69" s="17"/>
    </row>
    <row r="70" spans="1:255" s="18" customFormat="1" ht="15" customHeight="1" thickBot="1" x14ac:dyDescent="0.35">
      <c r="A70" s="44"/>
      <c r="B70" s="142" t="s">
        <v>49</v>
      </c>
      <c r="C70" s="143"/>
      <c r="D70" s="71"/>
      <c r="E70" s="72"/>
      <c r="F70" s="72"/>
      <c r="G70" s="63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</row>
    <row r="71" spans="1:255" s="18" customFormat="1" ht="12" customHeight="1" x14ac:dyDescent="0.3">
      <c r="A71" s="44"/>
      <c r="B71" s="73" t="s">
        <v>36</v>
      </c>
      <c r="C71" s="110" t="s">
        <v>70</v>
      </c>
      <c r="D71" s="111" t="s">
        <v>50</v>
      </c>
      <c r="E71" s="72"/>
      <c r="F71" s="72"/>
      <c r="G71" s="63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  <c r="IB71" s="17"/>
      <c r="IC71" s="17"/>
      <c r="ID71" s="17"/>
      <c r="IE71" s="17"/>
      <c r="IF71" s="17"/>
      <c r="IG71" s="17"/>
      <c r="IH71" s="17"/>
      <c r="II71" s="17"/>
      <c r="IJ71" s="17"/>
      <c r="IK71" s="17"/>
      <c r="IL71" s="17"/>
      <c r="IM71" s="17"/>
      <c r="IN71" s="17"/>
      <c r="IO71" s="17"/>
      <c r="IP71" s="17"/>
      <c r="IQ71" s="17"/>
      <c r="IR71" s="17"/>
      <c r="IS71" s="17"/>
      <c r="IT71" s="17"/>
      <c r="IU71" s="17"/>
    </row>
    <row r="72" spans="1:255" s="18" customFormat="1" ht="12" customHeight="1" x14ac:dyDescent="0.3">
      <c r="A72" s="44"/>
      <c r="B72" s="74" t="s">
        <v>51</v>
      </c>
      <c r="C72" s="106">
        <f>G25</f>
        <v>1295000</v>
      </c>
      <c r="D72" s="107">
        <f>(C72/C78)</f>
        <v>0.55104419151019612</v>
      </c>
      <c r="E72" s="72"/>
      <c r="F72" s="72"/>
      <c r="G72" s="63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  <c r="HQ72" s="17"/>
      <c r="HR72" s="17"/>
      <c r="HS72" s="17"/>
      <c r="HT72" s="17"/>
      <c r="HU72" s="17"/>
      <c r="HV72" s="17"/>
      <c r="HW72" s="17"/>
      <c r="HX72" s="17"/>
      <c r="HY72" s="17"/>
      <c r="HZ72" s="17"/>
      <c r="IA72" s="17"/>
      <c r="IB72" s="17"/>
      <c r="IC72" s="17"/>
      <c r="ID72" s="17"/>
      <c r="IE72" s="17"/>
      <c r="IF72" s="17"/>
      <c r="IG72" s="17"/>
      <c r="IH72" s="17"/>
      <c r="II72" s="17"/>
      <c r="IJ72" s="17"/>
      <c r="IK72" s="17"/>
      <c r="IL72" s="17"/>
      <c r="IM72" s="17"/>
      <c r="IN72" s="17"/>
      <c r="IO72" s="17"/>
      <c r="IP72" s="17"/>
      <c r="IQ72" s="17"/>
      <c r="IR72" s="17"/>
      <c r="IS72" s="17"/>
      <c r="IT72" s="17"/>
      <c r="IU72" s="17"/>
    </row>
    <row r="73" spans="1:255" s="18" customFormat="1" ht="12" customHeight="1" x14ac:dyDescent="0.3">
      <c r="A73" s="44"/>
      <c r="B73" s="74" t="s">
        <v>52</v>
      </c>
      <c r="C73" s="108">
        <v>0</v>
      </c>
      <c r="D73" s="107">
        <v>0</v>
      </c>
      <c r="E73" s="72"/>
      <c r="F73" s="72"/>
      <c r="G73" s="63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  <c r="HQ73" s="17"/>
      <c r="HR73" s="17"/>
      <c r="HS73" s="17"/>
      <c r="HT73" s="17"/>
      <c r="HU73" s="17"/>
      <c r="HV73" s="17"/>
      <c r="HW73" s="17"/>
      <c r="HX73" s="17"/>
      <c r="HY73" s="17"/>
      <c r="HZ73" s="17"/>
      <c r="IA73" s="17"/>
      <c r="IB73" s="17"/>
      <c r="IC73" s="17"/>
      <c r="ID73" s="17"/>
      <c r="IE73" s="17"/>
      <c r="IF73" s="17"/>
      <c r="IG73" s="17"/>
      <c r="IH73" s="17"/>
      <c r="II73" s="17"/>
      <c r="IJ73" s="17"/>
      <c r="IK73" s="17"/>
      <c r="IL73" s="17"/>
      <c r="IM73" s="17"/>
      <c r="IN73" s="17"/>
      <c r="IO73" s="17"/>
      <c r="IP73" s="17"/>
      <c r="IQ73" s="17"/>
      <c r="IR73" s="17"/>
      <c r="IS73" s="17"/>
      <c r="IT73" s="17"/>
      <c r="IU73" s="17"/>
    </row>
    <row r="74" spans="1:255" s="18" customFormat="1" ht="12" customHeight="1" x14ac:dyDescent="0.3">
      <c r="A74" s="44"/>
      <c r="B74" s="74" t="s">
        <v>53</v>
      </c>
      <c r="C74" s="106">
        <f>G37</f>
        <v>600000</v>
      </c>
      <c r="D74" s="107">
        <f>(C74/C78)</f>
        <v>0.25531005012055419</v>
      </c>
      <c r="E74" s="72"/>
      <c r="F74" s="72"/>
      <c r="G74" s="63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GW74" s="17"/>
      <c r="GX74" s="17"/>
      <c r="GY74" s="17"/>
      <c r="GZ74" s="17"/>
      <c r="HA74" s="17"/>
      <c r="HB74" s="17"/>
      <c r="HC74" s="17"/>
      <c r="HD74" s="17"/>
      <c r="HE74" s="17"/>
      <c r="HF74" s="17"/>
      <c r="HG74" s="17"/>
      <c r="HH74" s="17"/>
      <c r="HI74" s="17"/>
      <c r="HJ74" s="17"/>
      <c r="HK74" s="17"/>
      <c r="HL74" s="17"/>
      <c r="HM74" s="17"/>
      <c r="HN74" s="17"/>
      <c r="HO74" s="17"/>
      <c r="HP74" s="17"/>
      <c r="HQ74" s="17"/>
      <c r="HR74" s="17"/>
      <c r="HS74" s="17"/>
      <c r="HT74" s="17"/>
      <c r="HU74" s="17"/>
      <c r="HV74" s="17"/>
      <c r="HW74" s="17"/>
      <c r="HX74" s="17"/>
      <c r="HY74" s="17"/>
      <c r="HZ74" s="17"/>
      <c r="IA74" s="17"/>
      <c r="IB74" s="17"/>
      <c r="IC74" s="17"/>
      <c r="ID74" s="17"/>
      <c r="IE74" s="17"/>
      <c r="IF74" s="17"/>
      <c r="IG74" s="17"/>
      <c r="IH74" s="17"/>
      <c r="II74" s="17"/>
      <c r="IJ74" s="17"/>
      <c r="IK74" s="17"/>
      <c r="IL74" s="17"/>
      <c r="IM74" s="17"/>
      <c r="IN74" s="17"/>
      <c r="IO74" s="17"/>
      <c r="IP74" s="17"/>
      <c r="IQ74" s="17"/>
      <c r="IR74" s="17"/>
      <c r="IS74" s="17"/>
      <c r="IT74" s="17"/>
      <c r="IU74" s="17"/>
    </row>
    <row r="75" spans="1:255" s="18" customFormat="1" ht="12" customHeight="1" x14ac:dyDescent="0.3">
      <c r="A75" s="44"/>
      <c r="B75" s="74" t="s">
        <v>27</v>
      </c>
      <c r="C75" s="106">
        <f>G48</f>
        <v>256515</v>
      </c>
      <c r="D75" s="107">
        <f>(C75/C78)</f>
        <v>0.10915142917778994</v>
      </c>
      <c r="E75" s="72"/>
      <c r="F75" s="72"/>
      <c r="G75" s="63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  <c r="HL75" s="17"/>
      <c r="HM75" s="17"/>
      <c r="HN75" s="17"/>
      <c r="HO75" s="17"/>
      <c r="HP75" s="17"/>
      <c r="HQ75" s="17"/>
      <c r="HR75" s="17"/>
      <c r="HS75" s="17"/>
      <c r="HT75" s="17"/>
      <c r="HU75" s="17"/>
      <c r="HV75" s="17"/>
      <c r="HW75" s="17"/>
      <c r="HX75" s="17"/>
      <c r="HY75" s="17"/>
      <c r="HZ75" s="17"/>
      <c r="IA75" s="17"/>
      <c r="IB75" s="17"/>
      <c r="IC75" s="17"/>
      <c r="ID75" s="17"/>
      <c r="IE75" s="17"/>
      <c r="IF75" s="17"/>
      <c r="IG75" s="17"/>
      <c r="IH75" s="17"/>
      <c r="II75" s="17"/>
      <c r="IJ75" s="17"/>
      <c r="IK75" s="17"/>
      <c r="IL75" s="17"/>
      <c r="IM75" s="17"/>
      <c r="IN75" s="17"/>
      <c r="IO75" s="17"/>
      <c r="IP75" s="17"/>
      <c r="IQ75" s="17"/>
      <c r="IR75" s="17"/>
      <c r="IS75" s="17"/>
      <c r="IT75" s="17"/>
      <c r="IU75" s="17"/>
    </row>
    <row r="76" spans="1:255" s="18" customFormat="1" ht="12" customHeight="1" x14ac:dyDescent="0.3">
      <c r="A76" s="44"/>
      <c r="B76" s="74" t="s">
        <v>54</v>
      </c>
      <c r="C76" s="112">
        <f>G53</f>
        <v>86660</v>
      </c>
      <c r="D76" s="107">
        <f>(C76/C78)</f>
        <v>3.6875281572412044E-2</v>
      </c>
      <c r="E76" s="75"/>
      <c r="F76" s="75"/>
      <c r="G76" s="63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  <c r="ID76" s="17"/>
      <c r="IE76" s="17"/>
      <c r="IF76" s="17"/>
      <c r="IG76" s="17"/>
      <c r="IH76" s="17"/>
      <c r="II76" s="17"/>
      <c r="IJ76" s="17"/>
      <c r="IK76" s="17"/>
      <c r="IL76" s="17"/>
      <c r="IM76" s="17"/>
      <c r="IN76" s="17"/>
      <c r="IO76" s="17"/>
      <c r="IP76" s="17"/>
      <c r="IQ76" s="17"/>
      <c r="IR76" s="17"/>
      <c r="IS76" s="17"/>
      <c r="IT76" s="17"/>
      <c r="IU76" s="17"/>
    </row>
    <row r="77" spans="1:255" s="18" customFormat="1" ht="12" customHeight="1" x14ac:dyDescent="0.3">
      <c r="A77" s="44"/>
      <c r="B77" s="74" t="s">
        <v>55</v>
      </c>
      <c r="C77" s="112">
        <f>G56</f>
        <v>111908.75</v>
      </c>
      <c r="D77" s="107">
        <f>(C77/C78)</f>
        <v>4.7619047619047616E-2</v>
      </c>
      <c r="E77" s="75"/>
      <c r="F77" s="75"/>
      <c r="G77" s="63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7"/>
      <c r="GD77" s="17"/>
      <c r="GE77" s="17"/>
      <c r="GF77" s="17"/>
      <c r="GG77" s="17"/>
      <c r="GH77" s="17"/>
      <c r="GI77" s="17"/>
      <c r="GJ77" s="17"/>
      <c r="GK77" s="17"/>
      <c r="GL77" s="17"/>
      <c r="GM77" s="17"/>
      <c r="GN77" s="17"/>
      <c r="GO77" s="17"/>
      <c r="GP77" s="17"/>
      <c r="GQ77" s="17"/>
      <c r="GR77" s="17"/>
      <c r="GS77" s="17"/>
      <c r="GT77" s="17"/>
      <c r="GU77" s="17"/>
      <c r="GV77" s="17"/>
      <c r="GW77" s="17"/>
      <c r="GX77" s="17"/>
      <c r="GY77" s="17"/>
      <c r="GZ77" s="17"/>
      <c r="HA77" s="17"/>
      <c r="HB77" s="17"/>
      <c r="HC77" s="17"/>
      <c r="HD77" s="17"/>
      <c r="HE77" s="17"/>
      <c r="HF77" s="17"/>
      <c r="HG77" s="17"/>
      <c r="HH77" s="17"/>
      <c r="HI77" s="17"/>
      <c r="HJ77" s="17"/>
      <c r="HK77" s="17"/>
      <c r="HL77" s="17"/>
      <c r="HM77" s="17"/>
      <c r="HN77" s="17"/>
      <c r="HO77" s="17"/>
      <c r="HP77" s="17"/>
      <c r="HQ77" s="17"/>
      <c r="HR77" s="17"/>
      <c r="HS77" s="17"/>
      <c r="HT77" s="17"/>
      <c r="HU77" s="17"/>
      <c r="HV77" s="17"/>
      <c r="HW77" s="17"/>
      <c r="HX77" s="17"/>
      <c r="HY77" s="17"/>
      <c r="HZ77" s="17"/>
      <c r="IA77" s="17"/>
      <c r="IB77" s="17"/>
      <c r="IC77" s="17"/>
      <c r="ID77" s="17"/>
      <c r="IE77" s="17"/>
      <c r="IF77" s="17"/>
      <c r="IG77" s="17"/>
      <c r="IH77" s="17"/>
      <c r="II77" s="17"/>
      <c r="IJ77" s="17"/>
      <c r="IK77" s="17"/>
      <c r="IL77" s="17"/>
      <c r="IM77" s="17"/>
      <c r="IN77" s="17"/>
      <c r="IO77" s="17"/>
      <c r="IP77" s="17"/>
      <c r="IQ77" s="17"/>
      <c r="IR77" s="17"/>
      <c r="IS77" s="17"/>
      <c r="IT77" s="17"/>
      <c r="IU77" s="17"/>
    </row>
    <row r="78" spans="1:255" s="18" customFormat="1" ht="12.75" customHeight="1" thickBot="1" x14ac:dyDescent="0.35">
      <c r="A78" s="44"/>
      <c r="B78" s="76" t="s">
        <v>56</v>
      </c>
      <c r="C78" s="113">
        <f>SUM(C72:C77)</f>
        <v>2350083.75</v>
      </c>
      <c r="D78" s="109">
        <f>SUM(D72:D77)</f>
        <v>1</v>
      </c>
      <c r="E78" s="75"/>
      <c r="F78" s="75"/>
      <c r="G78" s="63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7"/>
      <c r="FV78" s="17"/>
      <c r="FW78" s="17"/>
      <c r="FX78" s="17"/>
      <c r="FY78" s="17"/>
      <c r="FZ78" s="17"/>
      <c r="GA78" s="17"/>
      <c r="GB78" s="17"/>
      <c r="GC78" s="17"/>
      <c r="GD78" s="17"/>
      <c r="GE78" s="17"/>
      <c r="GF78" s="17"/>
      <c r="GG78" s="17"/>
      <c r="GH78" s="17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7"/>
      <c r="GU78" s="17"/>
      <c r="GV78" s="17"/>
      <c r="GW78" s="17"/>
      <c r="GX78" s="17"/>
      <c r="GY78" s="17"/>
      <c r="GZ78" s="17"/>
      <c r="HA78" s="17"/>
      <c r="HB78" s="17"/>
      <c r="HC78" s="17"/>
      <c r="HD78" s="17"/>
      <c r="HE78" s="17"/>
      <c r="HF78" s="17"/>
      <c r="HG78" s="17"/>
      <c r="HH78" s="17"/>
      <c r="HI78" s="17"/>
      <c r="HJ78" s="17"/>
      <c r="HK78" s="17"/>
      <c r="HL78" s="17"/>
      <c r="HM78" s="17"/>
      <c r="HN78" s="17"/>
      <c r="HO78" s="17"/>
      <c r="HP78" s="17"/>
      <c r="HQ78" s="17"/>
      <c r="HR78" s="17"/>
      <c r="HS78" s="17"/>
      <c r="HT78" s="17"/>
      <c r="HU78" s="17"/>
      <c r="HV78" s="17"/>
      <c r="HW78" s="17"/>
      <c r="HX78" s="17"/>
      <c r="HY78" s="17"/>
      <c r="HZ78" s="17"/>
      <c r="IA78" s="17"/>
      <c r="IB78" s="17"/>
      <c r="IC78" s="17"/>
      <c r="ID78" s="17"/>
      <c r="IE78" s="17"/>
      <c r="IF78" s="17"/>
      <c r="IG78" s="17"/>
      <c r="IH78" s="17"/>
      <c r="II78" s="17"/>
      <c r="IJ78" s="17"/>
      <c r="IK78" s="17"/>
      <c r="IL78" s="17"/>
      <c r="IM78" s="17"/>
      <c r="IN78" s="17"/>
      <c r="IO78" s="17"/>
      <c r="IP78" s="17"/>
      <c r="IQ78" s="17"/>
      <c r="IR78" s="17"/>
      <c r="IS78" s="17"/>
      <c r="IT78" s="17"/>
      <c r="IU78" s="17"/>
    </row>
    <row r="79" spans="1:255" s="18" customFormat="1" ht="12" customHeight="1" x14ac:dyDescent="0.3">
      <c r="A79" s="44"/>
      <c r="B79" s="64"/>
      <c r="C79" s="62"/>
      <c r="D79" s="62"/>
      <c r="E79" s="62"/>
      <c r="F79" s="62"/>
      <c r="G79" s="63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7"/>
      <c r="FV79" s="17"/>
      <c r="FW79" s="17"/>
      <c r="FX79" s="17"/>
      <c r="FY79" s="17"/>
      <c r="FZ79" s="17"/>
      <c r="GA79" s="17"/>
      <c r="GB79" s="17"/>
      <c r="GC79" s="17"/>
      <c r="GD79" s="17"/>
      <c r="GE79" s="17"/>
      <c r="GF79" s="17"/>
      <c r="GG79" s="17"/>
      <c r="GH79" s="17"/>
      <c r="GI79" s="17"/>
      <c r="GJ79" s="17"/>
      <c r="GK79" s="17"/>
      <c r="GL79" s="17"/>
      <c r="GM79" s="17"/>
      <c r="GN79" s="17"/>
      <c r="GO79" s="17"/>
      <c r="GP79" s="17"/>
      <c r="GQ79" s="17"/>
      <c r="GR79" s="17"/>
      <c r="GS79" s="17"/>
      <c r="GT79" s="17"/>
      <c r="GU79" s="17"/>
      <c r="GV79" s="17"/>
      <c r="GW79" s="17"/>
      <c r="GX79" s="17"/>
      <c r="GY79" s="17"/>
      <c r="GZ79" s="17"/>
      <c r="HA79" s="17"/>
      <c r="HB79" s="17"/>
      <c r="HC79" s="17"/>
      <c r="HD79" s="17"/>
      <c r="HE79" s="17"/>
      <c r="HF79" s="17"/>
      <c r="HG79" s="17"/>
      <c r="HH79" s="17"/>
      <c r="HI79" s="17"/>
      <c r="HJ79" s="17"/>
      <c r="HK79" s="17"/>
      <c r="HL79" s="17"/>
      <c r="HM79" s="17"/>
      <c r="HN79" s="17"/>
      <c r="HO79" s="17"/>
      <c r="HP79" s="17"/>
      <c r="HQ79" s="17"/>
      <c r="HR79" s="17"/>
      <c r="HS79" s="17"/>
      <c r="HT79" s="17"/>
      <c r="HU79" s="17"/>
      <c r="HV79" s="17"/>
      <c r="HW79" s="17"/>
      <c r="HX79" s="17"/>
      <c r="HY79" s="17"/>
      <c r="HZ79" s="17"/>
      <c r="IA79" s="17"/>
      <c r="IB79" s="17"/>
      <c r="IC79" s="17"/>
      <c r="ID79" s="17"/>
      <c r="IE79" s="17"/>
      <c r="IF79" s="17"/>
      <c r="IG79" s="17"/>
      <c r="IH79" s="17"/>
      <c r="II79" s="17"/>
      <c r="IJ79" s="17"/>
      <c r="IK79" s="17"/>
      <c r="IL79" s="17"/>
      <c r="IM79" s="17"/>
      <c r="IN79" s="17"/>
      <c r="IO79" s="17"/>
      <c r="IP79" s="17"/>
      <c r="IQ79" s="17"/>
      <c r="IR79" s="17"/>
      <c r="IS79" s="17"/>
      <c r="IT79" s="17"/>
      <c r="IU79" s="17"/>
    </row>
    <row r="80" spans="1:255" s="18" customFormat="1" ht="12.75" customHeight="1" x14ac:dyDescent="0.3">
      <c r="A80" s="44"/>
      <c r="B80" s="78"/>
      <c r="C80" s="62"/>
      <c r="D80" s="62"/>
      <c r="E80" s="62"/>
      <c r="F80" s="62"/>
      <c r="G80" s="63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7"/>
      <c r="FV80" s="17"/>
      <c r="FW80" s="17"/>
      <c r="FX80" s="17"/>
      <c r="FY80" s="17"/>
      <c r="FZ80" s="17"/>
      <c r="GA80" s="17"/>
      <c r="GB80" s="17"/>
      <c r="GC80" s="17"/>
      <c r="GD80" s="17"/>
      <c r="GE80" s="17"/>
      <c r="GF80" s="17"/>
      <c r="GG80" s="17"/>
      <c r="GH80" s="17"/>
      <c r="GI80" s="17"/>
      <c r="GJ80" s="17"/>
      <c r="GK80" s="17"/>
      <c r="GL80" s="17"/>
      <c r="GM80" s="17"/>
      <c r="GN80" s="17"/>
      <c r="GO80" s="17"/>
      <c r="GP80" s="17"/>
      <c r="GQ80" s="17"/>
      <c r="GR80" s="17"/>
      <c r="GS80" s="17"/>
      <c r="GT80" s="17"/>
      <c r="GU80" s="17"/>
      <c r="GV80" s="17"/>
      <c r="GW80" s="17"/>
      <c r="GX80" s="17"/>
      <c r="GY80" s="17"/>
      <c r="GZ80" s="17"/>
      <c r="HA80" s="17"/>
      <c r="HB80" s="17"/>
      <c r="HC80" s="17"/>
      <c r="HD80" s="17"/>
      <c r="HE80" s="17"/>
      <c r="HF80" s="17"/>
      <c r="HG80" s="17"/>
      <c r="HH80" s="17"/>
      <c r="HI80" s="17"/>
      <c r="HJ80" s="17"/>
      <c r="HK80" s="17"/>
      <c r="HL80" s="17"/>
      <c r="HM80" s="17"/>
      <c r="HN80" s="17"/>
      <c r="HO80" s="17"/>
      <c r="HP80" s="17"/>
      <c r="HQ80" s="17"/>
      <c r="HR80" s="17"/>
      <c r="HS80" s="17"/>
      <c r="HT80" s="17"/>
      <c r="HU80" s="17"/>
      <c r="HV80" s="17"/>
      <c r="HW80" s="17"/>
      <c r="HX80" s="17"/>
      <c r="HY80" s="17"/>
      <c r="HZ80" s="17"/>
      <c r="IA80" s="17"/>
      <c r="IB80" s="17"/>
      <c r="IC80" s="17"/>
      <c r="ID80" s="17"/>
      <c r="IE80" s="17"/>
      <c r="IF80" s="17"/>
      <c r="IG80" s="17"/>
      <c r="IH80" s="17"/>
      <c r="II80" s="17"/>
      <c r="IJ80" s="17"/>
      <c r="IK80" s="17"/>
      <c r="IL80" s="17"/>
      <c r="IM80" s="17"/>
      <c r="IN80" s="17"/>
      <c r="IO80" s="17"/>
      <c r="IP80" s="17"/>
      <c r="IQ80" s="17"/>
      <c r="IR80" s="17"/>
      <c r="IS80" s="17"/>
      <c r="IT80" s="17"/>
      <c r="IU80" s="17"/>
    </row>
    <row r="81" spans="1:255" s="18" customFormat="1" ht="12" customHeight="1" thickBot="1" x14ac:dyDescent="0.35">
      <c r="A81" s="79"/>
      <c r="B81" s="80"/>
      <c r="C81" s="81" t="s">
        <v>57</v>
      </c>
      <c r="D81" s="82"/>
      <c r="E81" s="83"/>
      <c r="F81" s="84"/>
      <c r="G81" s="63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7"/>
      <c r="FV81" s="17"/>
      <c r="FW81" s="17"/>
      <c r="FX81" s="17"/>
      <c r="FY81" s="17"/>
      <c r="FZ81" s="17"/>
      <c r="GA81" s="17"/>
      <c r="GB81" s="17"/>
      <c r="GC81" s="17"/>
      <c r="GD81" s="17"/>
      <c r="GE81" s="17"/>
      <c r="GF81" s="17"/>
      <c r="GG81" s="17"/>
      <c r="GH81" s="17"/>
      <c r="GI81" s="17"/>
      <c r="GJ81" s="17"/>
      <c r="GK81" s="17"/>
      <c r="GL81" s="17"/>
      <c r="GM81" s="17"/>
      <c r="GN81" s="17"/>
      <c r="GO81" s="17"/>
      <c r="GP81" s="17"/>
      <c r="GQ81" s="17"/>
      <c r="GR81" s="17"/>
      <c r="GS81" s="17"/>
      <c r="GT81" s="17"/>
      <c r="GU81" s="17"/>
      <c r="GV81" s="17"/>
      <c r="GW81" s="17"/>
      <c r="GX81" s="17"/>
      <c r="GY81" s="17"/>
      <c r="GZ81" s="17"/>
      <c r="HA81" s="17"/>
      <c r="HB81" s="17"/>
      <c r="HC81" s="17"/>
      <c r="HD81" s="17"/>
      <c r="HE81" s="17"/>
      <c r="HF81" s="17"/>
      <c r="HG81" s="17"/>
      <c r="HH81" s="17"/>
      <c r="HI81" s="17"/>
      <c r="HJ81" s="17"/>
      <c r="HK81" s="17"/>
      <c r="HL81" s="17"/>
      <c r="HM81" s="17"/>
      <c r="HN81" s="17"/>
      <c r="HO81" s="17"/>
      <c r="HP81" s="17"/>
      <c r="HQ81" s="17"/>
      <c r="HR81" s="17"/>
      <c r="HS81" s="17"/>
      <c r="HT81" s="17"/>
      <c r="HU81" s="17"/>
      <c r="HV81" s="17"/>
      <c r="HW81" s="17"/>
      <c r="HX81" s="17"/>
      <c r="HY81" s="17"/>
      <c r="HZ81" s="17"/>
      <c r="IA81" s="17"/>
      <c r="IB81" s="17"/>
      <c r="IC81" s="17"/>
      <c r="ID81" s="17"/>
      <c r="IE81" s="17"/>
      <c r="IF81" s="17"/>
      <c r="IG81" s="17"/>
      <c r="IH81" s="17"/>
      <c r="II81" s="17"/>
      <c r="IJ81" s="17"/>
      <c r="IK81" s="17"/>
      <c r="IL81" s="17"/>
      <c r="IM81" s="17"/>
      <c r="IN81" s="17"/>
      <c r="IO81" s="17"/>
      <c r="IP81" s="17"/>
      <c r="IQ81" s="17"/>
      <c r="IR81" s="17"/>
      <c r="IS81" s="17"/>
      <c r="IT81" s="17"/>
      <c r="IU81" s="17"/>
    </row>
    <row r="82" spans="1:255" s="18" customFormat="1" ht="12" customHeight="1" x14ac:dyDescent="0.3">
      <c r="A82" s="44"/>
      <c r="B82" s="90" t="s">
        <v>90</v>
      </c>
      <c r="C82" s="14">
        <v>1900</v>
      </c>
      <c r="D82" s="14">
        <v>2000</v>
      </c>
      <c r="E82" s="15">
        <v>2100</v>
      </c>
      <c r="F82" s="85"/>
      <c r="G82" s="86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7"/>
      <c r="FV82" s="17"/>
      <c r="FW82" s="17"/>
      <c r="FX82" s="17"/>
      <c r="FY82" s="17"/>
      <c r="FZ82" s="17"/>
      <c r="GA82" s="17"/>
      <c r="GB82" s="17"/>
      <c r="GC82" s="17"/>
      <c r="GD82" s="17"/>
      <c r="GE82" s="17"/>
      <c r="GF82" s="17"/>
      <c r="GG82" s="17"/>
      <c r="GH82" s="17"/>
      <c r="GI82" s="17"/>
      <c r="GJ82" s="17"/>
      <c r="GK82" s="17"/>
      <c r="GL82" s="17"/>
      <c r="GM82" s="17"/>
      <c r="GN82" s="17"/>
      <c r="GO82" s="17"/>
      <c r="GP82" s="17"/>
      <c r="GQ82" s="17"/>
      <c r="GR82" s="17"/>
      <c r="GS82" s="17"/>
      <c r="GT82" s="17"/>
      <c r="GU82" s="17"/>
      <c r="GV82" s="17"/>
      <c r="GW82" s="17"/>
      <c r="GX82" s="17"/>
      <c r="GY82" s="17"/>
      <c r="GZ82" s="17"/>
      <c r="HA82" s="17"/>
      <c r="HB82" s="17"/>
      <c r="HC82" s="17"/>
      <c r="HD82" s="17"/>
      <c r="HE82" s="17"/>
      <c r="HF82" s="17"/>
      <c r="HG82" s="17"/>
      <c r="HH82" s="17"/>
      <c r="HI82" s="17"/>
      <c r="HJ82" s="17"/>
      <c r="HK82" s="17"/>
      <c r="HL82" s="17"/>
      <c r="HM82" s="17"/>
      <c r="HN82" s="17"/>
      <c r="HO82" s="17"/>
      <c r="HP82" s="17"/>
      <c r="HQ82" s="17"/>
      <c r="HR82" s="17"/>
      <c r="HS82" s="17"/>
      <c r="HT82" s="17"/>
      <c r="HU82" s="17"/>
      <c r="HV82" s="17"/>
      <c r="HW82" s="17"/>
      <c r="HX82" s="17"/>
      <c r="HY82" s="17"/>
      <c r="HZ82" s="17"/>
      <c r="IA82" s="17"/>
      <c r="IB82" s="17"/>
      <c r="IC82" s="17"/>
      <c r="ID82" s="17"/>
      <c r="IE82" s="17"/>
      <c r="IF82" s="17"/>
      <c r="IG82" s="17"/>
      <c r="IH82" s="17"/>
      <c r="II82" s="17"/>
      <c r="IJ82" s="17"/>
      <c r="IK82" s="17"/>
      <c r="IL82" s="17"/>
      <c r="IM82" s="17"/>
      <c r="IN82" s="17"/>
      <c r="IO82" s="17"/>
      <c r="IP82" s="17"/>
      <c r="IQ82" s="17"/>
      <c r="IR82" s="17"/>
      <c r="IS82" s="17"/>
      <c r="IT82" s="17"/>
      <c r="IU82" s="17"/>
    </row>
    <row r="83" spans="1:255" s="18" customFormat="1" ht="12.75" customHeight="1" thickBot="1" x14ac:dyDescent="0.35">
      <c r="A83" s="44"/>
      <c r="B83" s="76" t="s">
        <v>62</v>
      </c>
      <c r="C83" s="77">
        <f>(G57/C82)</f>
        <v>1236.8861842105264</v>
      </c>
      <c r="D83" s="77">
        <f>(G57/D82)</f>
        <v>1175.0418749999999</v>
      </c>
      <c r="E83" s="87">
        <f>(G57/E82)</f>
        <v>1119.0875000000001</v>
      </c>
      <c r="F83" s="85"/>
      <c r="G83" s="86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7"/>
      <c r="FT83" s="17"/>
      <c r="FU83" s="17"/>
      <c r="FV83" s="17"/>
      <c r="FW83" s="17"/>
      <c r="FX83" s="17"/>
      <c r="FY83" s="17"/>
      <c r="FZ83" s="17"/>
      <c r="GA83" s="17"/>
      <c r="GB83" s="17"/>
      <c r="GC83" s="17"/>
      <c r="GD83" s="17"/>
      <c r="GE83" s="17"/>
      <c r="GF83" s="17"/>
      <c r="GG83" s="17"/>
      <c r="GH83" s="17"/>
      <c r="GI83" s="17"/>
      <c r="GJ83" s="17"/>
      <c r="GK83" s="17"/>
      <c r="GL83" s="17"/>
      <c r="GM83" s="17"/>
      <c r="GN83" s="17"/>
      <c r="GO83" s="17"/>
      <c r="GP83" s="17"/>
      <c r="GQ83" s="17"/>
      <c r="GR83" s="17"/>
      <c r="GS83" s="17"/>
      <c r="GT83" s="17"/>
      <c r="GU83" s="17"/>
      <c r="GV83" s="17"/>
      <c r="GW83" s="17"/>
      <c r="GX83" s="17"/>
      <c r="GY83" s="17"/>
      <c r="GZ83" s="17"/>
      <c r="HA83" s="17"/>
      <c r="HB83" s="17"/>
      <c r="HC83" s="17"/>
      <c r="HD83" s="17"/>
      <c r="HE83" s="17"/>
      <c r="HF83" s="17"/>
      <c r="HG83" s="17"/>
      <c r="HH83" s="17"/>
      <c r="HI83" s="17"/>
      <c r="HJ83" s="17"/>
      <c r="HK83" s="17"/>
      <c r="HL83" s="17"/>
      <c r="HM83" s="17"/>
      <c r="HN83" s="17"/>
      <c r="HO83" s="17"/>
      <c r="HP83" s="17"/>
      <c r="HQ83" s="17"/>
      <c r="HR83" s="17"/>
      <c r="HS83" s="17"/>
      <c r="HT83" s="17"/>
      <c r="HU83" s="17"/>
      <c r="HV83" s="17"/>
      <c r="HW83" s="17"/>
      <c r="HX83" s="17"/>
      <c r="HY83" s="17"/>
      <c r="HZ83" s="17"/>
      <c r="IA83" s="17"/>
      <c r="IB83" s="17"/>
      <c r="IC83" s="17"/>
      <c r="ID83" s="17"/>
      <c r="IE83" s="17"/>
      <c r="IF83" s="17"/>
      <c r="IG83" s="17"/>
      <c r="IH83" s="17"/>
      <c r="II83" s="17"/>
      <c r="IJ83" s="17"/>
      <c r="IK83" s="17"/>
      <c r="IL83" s="17"/>
      <c r="IM83" s="17"/>
      <c r="IN83" s="17"/>
      <c r="IO83" s="17"/>
      <c r="IP83" s="17"/>
      <c r="IQ83" s="17"/>
      <c r="IR83" s="17"/>
      <c r="IS83" s="17"/>
      <c r="IT83" s="17"/>
      <c r="IU83" s="17"/>
    </row>
    <row r="84" spans="1:255" s="18" customFormat="1" ht="15.6" customHeight="1" x14ac:dyDescent="0.3">
      <c r="A84" s="44"/>
      <c r="B84" s="141" t="s">
        <v>58</v>
      </c>
      <c r="C84" s="141"/>
      <c r="D84" s="141"/>
      <c r="E84" s="141"/>
      <c r="F84" s="64"/>
      <c r="G84" s="64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7"/>
      <c r="FV84" s="17"/>
      <c r="FW84" s="17"/>
      <c r="FX84" s="17"/>
      <c r="FY84" s="17"/>
      <c r="FZ84" s="17"/>
      <c r="GA84" s="17"/>
      <c r="GB84" s="17"/>
      <c r="GC84" s="17"/>
      <c r="GD84" s="17"/>
      <c r="GE84" s="17"/>
      <c r="GF84" s="17"/>
      <c r="GG84" s="17"/>
      <c r="GH84" s="17"/>
      <c r="GI84" s="17"/>
      <c r="GJ84" s="17"/>
      <c r="GK84" s="17"/>
      <c r="GL84" s="17"/>
      <c r="GM84" s="17"/>
      <c r="GN84" s="17"/>
      <c r="GO84" s="17"/>
      <c r="GP84" s="17"/>
      <c r="GQ84" s="17"/>
      <c r="GR84" s="17"/>
      <c r="GS84" s="17"/>
      <c r="GT84" s="17"/>
      <c r="GU84" s="17"/>
      <c r="GV84" s="17"/>
      <c r="GW84" s="17"/>
      <c r="GX84" s="17"/>
      <c r="GY84" s="17"/>
      <c r="GZ84" s="17"/>
      <c r="HA84" s="17"/>
      <c r="HB84" s="17"/>
      <c r="HC84" s="17"/>
      <c r="HD84" s="17"/>
      <c r="HE84" s="17"/>
      <c r="HF84" s="17"/>
      <c r="HG84" s="17"/>
      <c r="HH84" s="17"/>
      <c r="HI84" s="17"/>
      <c r="HJ84" s="17"/>
      <c r="HK84" s="17"/>
      <c r="HL84" s="17"/>
      <c r="HM84" s="17"/>
      <c r="HN84" s="17"/>
      <c r="HO84" s="17"/>
      <c r="HP84" s="17"/>
      <c r="HQ84" s="17"/>
      <c r="HR84" s="17"/>
      <c r="HS84" s="17"/>
      <c r="HT84" s="17"/>
      <c r="HU84" s="17"/>
      <c r="HV84" s="17"/>
      <c r="HW84" s="17"/>
      <c r="HX84" s="17"/>
      <c r="HY84" s="17"/>
      <c r="HZ84" s="17"/>
      <c r="IA84" s="17"/>
      <c r="IB84" s="17"/>
      <c r="IC84" s="17"/>
      <c r="ID84" s="17"/>
      <c r="IE84" s="17"/>
      <c r="IF84" s="17"/>
      <c r="IG84" s="17"/>
      <c r="IH84" s="17"/>
      <c r="II84" s="17"/>
      <c r="IJ84" s="17"/>
      <c r="IK84" s="17"/>
      <c r="IL84" s="17"/>
      <c r="IM84" s="17"/>
      <c r="IN84" s="17"/>
      <c r="IO84" s="17"/>
      <c r="IP84" s="17"/>
      <c r="IQ84" s="17"/>
      <c r="IR84" s="17"/>
      <c r="IS84" s="17"/>
      <c r="IT84" s="17"/>
      <c r="IU84" s="17"/>
    </row>
    <row r="85" spans="1:255" s="18" customFormat="1" ht="11.25" customHeight="1" x14ac:dyDescent="0.3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17"/>
      <c r="EV85" s="17"/>
      <c r="EW85" s="17"/>
      <c r="EX85" s="17"/>
      <c r="EY85" s="17"/>
      <c r="EZ85" s="17"/>
      <c r="FA85" s="17"/>
      <c r="FB85" s="17"/>
      <c r="FC85" s="17"/>
      <c r="FD85" s="17"/>
      <c r="FE85" s="17"/>
      <c r="FF85" s="17"/>
      <c r="FG85" s="17"/>
      <c r="FH85" s="17"/>
      <c r="FI85" s="17"/>
      <c r="FJ85" s="17"/>
      <c r="FK85" s="17"/>
      <c r="FL85" s="17"/>
      <c r="FM85" s="17"/>
      <c r="FN85" s="17"/>
      <c r="FO85" s="17"/>
      <c r="FP85" s="17"/>
      <c r="FQ85" s="17"/>
      <c r="FR85" s="17"/>
      <c r="FS85" s="17"/>
      <c r="FT85" s="17"/>
      <c r="FU85" s="17"/>
      <c r="FV85" s="17"/>
      <c r="FW85" s="17"/>
      <c r="FX85" s="17"/>
      <c r="FY85" s="17"/>
      <c r="FZ85" s="17"/>
      <c r="GA85" s="17"/>
      <c r="GB85" s="17"/>
      <c r="GC85" s="17"/>
      <c r="GD85" s="17"/>
      <c r="GE85" s="17"/>
      <c r="GF85" s="17"/>
      <c r="GG85" s="17"/>
      <c r="GH85" s="17"/>
      <c r="GI85" s="17"/>
      <c r="GJ85" s="17"/>
      <c r="GK85" s="17"/>
      <c r="GL85" s="17"/>
      <c r="GM85" s="17"/>
      <c r="GN85" s="17"/>
      <c r="GO85" s="17"/>
      <c r="GP85" s="17"/>
      <c r="GQ85" s="17"/>
      <c r="GR85" s="17"/>
      <c r="GS85" s="17"/>
      <c r="GT85" s="17"/>
      <c r="GU85" s="17"/>
      <c r="GV85" s="17"/>
      <c r="GW85" s="17"/>
      <c r="GX85" s="17"/>
      <c r="GY85" s="17"/>
      <c r="GZ85" s="17"/>
      <c r="HA85" s="17"/>
      <c r="HB85" s="17"/>
      <c r="HC85" s="17"/>
      <c r="HD85" s="17"/>
      <c r="HE85" s="17"/>
      <c r="HF85" s="17"/>
      <c r="HG85" s="17"/>
      <c r="HH85" s="17"/>
      <c r="HI85" s="17"/>
      <c r="HJ85" s="17"/>
      <c r="HK85" s="17"/>
      <c r="HL85" s="17"/>
      <c r="HM85" s="17"/>
      <c r="HN85" s="17"/>
      <c r="HO85" s="17"/>
      <c r="HP85" s="17"/>
      <c r="HQ85" s="17"/>
      <c r="HR85" s="17"/>
      <c r="HS85" s="17"/>
      <c r="HT85" s="17"/>
      <c r="HU85" s="17"/>
      <c r="HV85" s="17"/>
      <c r="HW85" s="17"/>
      <c r="HX85" s="17"/>
      <c r="HY85" s="17"/>
      <c r="HZ85" s="17"/>
      <c r="IA85" s="17"/>
      <c r="IB85" s="17"/>
      <c r="IC85" s="17"/>
      <c r="ID85" s="17"/>
      <c r="IE85" s="17"/>
      <c r="IF85" s="17"/>
      <c r="IG85" s="17"/>
      <c r="IH85" s="17"/>
      <c r="II85" s="17"/>
      <c r="IJ85" s="17"/>
      <c r="IK85" s="17"/>
      <c r="IL85" s="17"/>
      <c r="IM85" s="17"/>
      <c r="IN85" s="17"/>
      <c r="IO85" s="17"/>
      <c r="IP85" s="17"/>
      <c r="IQ85" s="17"/>
      <c r="IR85" s="17"/>
      <c r="IS85" s="17"/>
      <c r="IT85" s="17"/>
      <c r="IU85" s="17"/>
    </row>
    <row r="86" spans="1:255" s="89" customFormat="1" ht="11.25" customHeight="1" x14ac:dyDescent="0.3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  <c r="BI86" s="88"/>
      <c r="BJ86" s="88"/>
      <c r="BK86" s="88"/>
      <c r="BL86" s="88"/>
      <c r="BM86" s="88"/>
      <c r="BN86" s="88"/>
      <c r="BO86" s="88"/>
      <c r="BP86" s="88"/>
      <c r="BQ86" s="88"/>
      <c r="BR86" s="88"/>
      <c r="BS86" s="88"/>
      <c r="BT86" s="88"/>
      <c r="BU86" s="88"/>
      <c r="BV86" s="88"/>
      <c r="BW86" s="88"/>
      <c r="BX86" s="88"/>
      <c r="BY86" s="88"/>
      <c r="BZ86" s="88"/>
      <c r="CA86" s="88"/>
      <c r="CB86" s="88"/>
      <c r="CC86" s="88"/>
      <c r="CD86" s="88"/>
      <c r="CE86" s="88"/>
      <c r="CF86" s="88"/>
      <c r="CG86" s="88"/>
      <c r="CH86" s="88"/>
      <c r="CI86" s="88"/>
      <c r="CJ86" s="88"/>
      <c r="CK86" s="88"/>
      <c r="CL86" s="88"/>
      <c r="CM86" s="88"/>
      <c r="CN86" s="88"/>
      <c r="CO86" s="88"/>
      <c r="CP86" s="88"/>
      <c r="CQ86" s="88"/>
      <c r="CR86" s="88"/>
      <c r="CS86" s="88"/>
      <c r="CT86" s="88"/>
      <c r="CU86" s="88"/>
      <c r="CV86" s="88"/>
      <c r="CW86" s="88"/>
      <c r="CX86" s="88"/>
      <c r="CY86" s="88"/>
      <c r="CZ86" s="88"/>
      <c r="DA86" s="88"/>
      <c r="DB86" s="88"/>
      <c r="DC86" s="88"/>
      <c r="DD86" s="88"/>
      <c r="DE86" s="88"/>
      <c r="DF86" s="88"/>
      <c r="DG86" s="88"/>
      <c r="DH86" s="88"/>
      <c r="DI86" s="88"/>
      <c r="DJ86" s="88"/>
      <c r="DK86" s="88"/>
      <c r="DL86" s="88"/>
      <c r="DM86" s="88"/>
      <c r="DN86" s="88"/>
      <c r="DO86" s="88"/>
      <c r="DP86" s="88"/>
      <c r="DQ86" s="88"/>
      <c r="DR86" s="88"/>
      <c r="DS86" s="88"/>
      <c r="DT86" s="88"/>
      <c r="DU86" s="88"/>
      <c r="DV86" s="88"/>
      <c r="DW86" s="88"/>
      <c r="DX86" s="88"/>
      <c r="DY86" s="88"/>
      <c r="DZ86" s="88"/>
      <c r="EA86" s="88"/>
      <c r="EB86" s="88"/>
      <c r="EC86" s="88"/>
      <c r="ED86" s="88"/>
      <c r="EE86" s="88"/>
      <c r="EF86" s="88"/>
      <c r="EG86" s="88"/>
      <c r="EH86" s="88"/>
      <c r="EI86" s="88"/>
      <c r="EJ86" s="88"/>
      <c r="EK86" s="88"/>
      <c r="EL86" s="88"/>
      <c r="EM86" s="88"/>
      <c r="EN86" s="88"/>
      <c r="EO86" s="88"/>
      <c r="EP86" s="88"/>
      <c r="EQ86" s="88"/>
      <c r="ER86" s="88"/>
      <c r="ES86" s="88"/>
      <c r="ET86" s="88"/>
      <c r="EU86" s="88"/>
      <c r="EV86" s="88"/>
      <c r="EW86" s="88"/>
      <c r="EX86" s="88"/>
      <c r="EY86" s="88"/>
      <c r="EZ86" s="88"/>
      <c r="FA86" s="88"/>
      <c r="FB86" s="88"/>
      <c r="FC86" s="88"/>
      <c r="FD86" s="88"/>
      <c r="FE86" s="88"/>
      <c r="FF86" s="88"/>
      <c r="FG86" s="88"/>
      <c r="FH86" s="88"/>
      <c r="FI86" s="88"/>
      <c r="FJ86" s="88"/>
      <c r="FK86" s="88"/>
      <c r="FL86" s="88"/>
      <c r="FM86" s="88"/>
      <c r="FN86" s="88"/>
      <c r="FO86" s="88"/>
      <c r="FP86" s="88"/>
      <c r="FQ86" s="88"/>
      <c r="FR86" s="88"/>
      <c r="FS86" s="88"/>
      <c r="FT86" s="88"/>
      <c r="FU86" s="88"/>
      <c r="FV86" s="88"/>
      <c r="FW86" s="88"/>
      <c r="FX86" s="88"/>
      <c r="FY86" s="88"/>
      <c r="FZ86" s="88"/>
      <c r="GA86" s="88"/>
      <c r="GB86" s="88"/>
      <c r="GC86" s="88"/>
      <c r="GD86" s="88"/>
      <c r="GE86" s="88"/>
      <c r="GF86" s="88"/>
      <c r="GG86" s="88"/>
      <c r="GH86" s="88"/>
      <c r="GI86" s="88"/>
      <c r="GJ86" s="88"/>
      <c r="GK86" s="88"/>
      <c r="GL86" s="88"/>
      <c r="GM86" s="88"/>
      <c r="GN86" s="88"/>
      <c r="GO86" s="88"/>
      <c r="GP86" s="88"/>
      <c r="GQ86" s="88"/>
      <c r="GR86" s="88"/>
      <c r="GS86" s="88"/>
      <c r="GT86" s="88"/>
      <c r="GU86" s="88"/>
      <c r="GV86" s="88"/>
      <c r="GW86" s="88"/>
      <c r="GX86" s="88"/>
      <c r="GY86" s="88"/>
      <c r="GZ86" s="88"/>
      <c r="HA86" s="88"/>
      <c r="HB86" s="88"/>
      <c r="HC86" s="88"/>
      <c r="HD86" s="88"/>
      <c r="HE86" s="88"/>
      <c r="HF86" s="88"/>
      <c r="HG86" s="88"/>
      <c r="HH86" s="88"/>
      <c r="HI86" s="88"/>
      <c r="HJ86" s="88"/>
      <c r="HK86" s="88"/>
      <c r="HL86" s="88"/>
      <c r="HM86" s="88"/>
      <c r="HN86" s="88"/>
      <c r="HO86" s="88"/>
      <c r="HP86" s="88"/>
      <c r="HQ86" s="88"/>
      <c r="HR86" s="88"/>
      <c r="HS86" s="88"/>
      <c r="HT86" s="88"/>
      <c r="HU86" s="88"/>
      <c r="HV86" s="88"/>
      <c r="HW86" s="88"/>
      <c r="HX86" s="88"/>
      <c r="HY86" s="88"/>
      <c r="HZ86" s="88"/>
      <c r="IA86" s="88"/>
      <c r="IB86" s="88"/>
      <c r="IC86" s="88"/>
      <c r="ID86" s="88"/>
      <c r="IE86" s="88"/>
      <c r="IF86" s="88"/>
      <c r="IG86" s="88"/>
      <c r="IH86" s="88"/>
      <c r="II86" s="88"/>
      <c r="IJ86" s="88"/>
      <c r="IK86" s="88"/>
      <c r="IL86" s="88"/>
      <c r="IM86" s="88"/>
      <c r="IN86" s="88"/>
      <c r="IO86" s="88"/>
      <c r="IP86" s="88"/>
      <c r="IQ86" s="88"/>
      <c r="IR86" s="88"/>
      <c r="IS86" s="88"/>
      <c r="IT86" s="88"/>
      <c r="IU86" s="88"/>
    </row>
    <row r="87" spans="1:255" s="89" customFormat="1" ht="11.25" customHeight="1" x14ac:dyDescent="0.3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8"/>
      <c r="BC87" s="88"/>
      <c r="BD87" s="88"/>
      <c r="BE87" s="88"/>
      <c r="BF87" s="88"/>
      <c r="BG87" s="88"/>
      <c r="BH87" s="88"/>
      <c r="BI87" s="88"/>
      <c r="BJ87" s="88"/>
      <c r="BK87" s="88"/>
      <c r="BL87" s="88"/>
      <c r="BM87" s="88"/>
      <c r="BN87" s="88"/>
      <c r="BO87" s="88"/>
      <c r="BP87" s="88"/>
      <c r="BQ87" s="88"/>
      <c r="BR87" s="88"/>
      <c r="BS87" s="88"/>
      <c r="BT87" s="88"/>
      <c r="BU87" s="88"/>
      <c r="BV87" s="88"/>
      <c r="BW87" s="88"/>
      <c r="BX87" s="88"/>
      <c r="BY87" s="88"/>
      <c r="BZ87" s="88"/>
      <c r="CA87" s="88"/>
      <c r="CB87" s="88"/>
      <c r="CC87" s="88"/>
      <c r="CD87" s="88"/>
      <c r="CE87" s="88"/>
      <c r="CF87" s="88"/>
      <c r="CG87" s="88"/>
      <c r="CH87" s="88"/>
      <c r="CI87" s="88"/>
      <c r="CJ87" s="88"/>
      <c r="CK87" s="88"/>
      <c r="CL87" s="88"/>
      <c r="CM87" s="88"/>
      <c r="CN87" s="88"/>
      <c r="CO87" s="88"/>
      <c r="CP87" s="88"/>
      <c r="CQ87" s="88"/>
      <c r="CR87" s="88"/>
      <c r="CS87" s="88"/>
      <c r="CT87" s="88"/>
      <c r="CU87" s="88"/>
      <c r="CV87" s="88"/>
      <c r="CW87" s="88"/>
      <c r="CX87" s="88"/>
      <c r="CY87" s="88"/>
      <c r="CZ87" s="88"/>
      <c r="DA87" s="88"/>
      <c r="DB87" s="88"/>
      <c r="DC87" s="88"/>
      <c r="DD87" s="88"/>
      <c r="DE87" s="88"/>
      <c r="DF87" s="88"/>
      <c r="DG87" s="88"/>
      <c r="DH87" s="88"/>
      <c r="DI87" s="88"/>
      <c r="DJ87" s="88"/>
      <c r="DK87" s="88"/>
      <c r="DL87" s="88"/>
      <c r="DM87" s="88"/>
      <c r="DN87" s="88"/>
      <c r="DO87" s="88"/>
      <c r="DP87" s="88"/>
      <c r="DQ87" s="88"/>
      <c r="DR87" s="88"/>
      <c r="DS87" s="88"/>
      <c r="DT87" s="88"/>
      <c r="DU87" s="88"/>
      <c r="DV87" s="88"/>
      <c r="DW87" s="88"/>
      <c r="DX87" s="88"/>
      <c r="DY87" s="88"/>
      <c r="DZ87" s="88"/>
      <c r="EA87" s="88"/>
      <c r="EB87" s="88"/>
      <c r="EC87" s="88"/>
      <c r="ED87" s="88"/>
      <c r="EE87" s="88"/>
      <c r="EF87" s="88"/>
      <c r="EG87" s="88"/>
      <c r="EH87" s="88"/>
      <c r="EI87" s="88"/>
      <c r="EJ87" s="88"/>
      <c r="EK87" s="88"/>
      <c r="EL87" s="88"/>
      <c r="EM87" s="88"/>
      <c r="EN87" s="88"/>
      <c r="EO87" s="88"/>
      <c r="EP87" s="88"/>
      <c r="EQ87" s="88"/>
      <c r="ER87" s="88"/>
      <c r="ES87" s="88"/>
      <c r="ET87" s="88"/>
      <c r="EU87" s="88"/>
      <c r="EV87" s="88"/>
      <c r="EW87" s="88"/>
      <c r="EX87" s="88"/>
      <c r="EY87" s="88"/>
      <c r="EZ87" s="88"/>
      <c r="FA87" s="88"/>
      <c r="FB87" s="88"/>
      <c r="FC87" s="88"/>
      <c r="FD87" s="88"/>
      <c r="FE87" s="88"/>
      <c r="FF87" s="88"/>
      <c r="FG87" s="88"/>
      <c r="FH87" s="88"/>
      <c r="FI87" s="88"/>
      <c r="FJ87" s="88"/>
      <c r="FK87" s="88"/>
      <c r="FL87" s="88"/>
      <c r="FM87" s="88"/>
      <c r="FN87" s="88"/>
      <c r="FO87" s="88"/>
      <c r="FP87" s="88"/>
      <c r="FQ87" s="88"/>
      <c r="FR87" s="88"/>
      <c r="FS87" s="88"/>
      <c r="FT87" s="88"/>
      <c r="FU87" s="88"/>
      <c r="FV87" s="88"/>
      <c r="FW87" s="88"/>
      <c r="FX87" s="88"/>
      <c r="FY87" s="88"/>
      <c r="FZ87" s="88"/>
      <c r="GA87" s="88"/>
      <c r="GB87" s="88"/>
      <c r="GC87" s="88"/>
      <c r="GD87" s="88"/>
      <c r="GE87" s="88"/>
      <c r="GF87" s="88"/>
      <c r="GG87" s="88"/>
      <c r="GH87" s="88"/>
      <c r="GI87" s="88"/>
      <c r="GJ87" s="88"/>
      <c r="GK87" s="88"/>
      <c r="GL87" s="88"/>
      <c r="GM87" s="88"/>
      <c r="GN87" s="88"/>
      <c r="GO87" s="88"/>
      <c r="GP87" s="88"/>
      <c r="GQ87" s="88"/>
      <c r="GR87" s="88"/>
      <c r="GS87" s="88"/>
      <c r="GT87" s="88"/>
      <c r="GU87" s="88"/>
      <c r="GV87" s="88"/>
      <c r="GW87" s="88"/>
      <c r="GX87" s="88"/>
      <c r="GY87" s="88"/>
      <c r="GZ87" s="88"/>
      <c r="HA87" s="88"/>
      <c r="HB87" s="88"/>
      <c r="HC87" s="88"/>
      <c r="HD87" s="88"/>
      <c r="HE87" s="88"/>
      <c r="HF87" s="88"/>
      <c r="HG87" s="88"/>
      <c r="HH87" s="88"/>
      <c r="HI87" s="88"/>
      <c r="HJ87" s="88"/>
      <c r="HK87" s="88"/>
      <c r="HL87" s="88"/>
      <c r="HM87" s="88"/>
      <c r="HN87" s="88"/>
      <c r="HO87" s="88"/>
      <c r="HP87" s="88"/>
      <c r="HQ87" s="88"/>
      <c r="HR87" s="88"/>
      <c r="HS87" s="88"/>
      <c r="HT87" s="88"/>
      <c r="HU87" s="88"/>
      <c r="HV87" s="88"/>
      <c r="HW87" s="88"/>
      <c r="HX87" s="88"/>
      <c r="HY87" s="88"/>
      <c r="HZ87" s="88"/>
      <c r="IA87" s="88"/>
      <c r="IB87" s="88"/>
      <c r="IC87" s="88"/>
      <c r="ID87" s="88"/>
      <c r="IE87" s="88"/>
      <c r="IF87" s="88"/>
      <c r="IG87" s="88"/>
      <c r="IH87" s="88"/>
      <c r="II87" s="88"/>
      <c r="IJ87" s="88"/>
      <c r="IK87" s="88"/>
      <c r="IL87" s="88"/>
      <c r="IM87" s="88"/>
      <c r="IN87" s="88"/>
      <c r="IO87" s="88"/>
      <c r="IP87" s="88"/>
      <c r="IQ87" s="88"/>
      <c r="IR87" s="88"/>
      <c r="IS87" s="88"/>
      <c r="IT87" s="88"/>
      <c r="IU87" s="88"/>
    </row>
  </sheetData>
  <mergeCells count="9">
    <mergeCell ref="E9:F9"/>
    <mergeCell ref="E14:F14"/>
    <mergeCell ref="E15:F15"/>
    <mergeCell ref="B17:G17"/>
    <mergeCell ref="B84:E84"/>
    <mergeCell ref="B70:C70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Alfalfa Mantención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Eduardo Chia Vásquez</cp:lastModifiedBy>
  <cp:lastPrinted>2021-12-12T13:46:30Z</cp:lastPrinted>
  <dcterms:created xsi:type="dcterms:W3CDTF">2020-11-27T12:49:26Z</dcterms:created>
  <dcterms:modified xsi:type="dcterms:W3CDTF">2022-06-18T18:42:37Z</dcterms:modified>
</cp:coreProperties>
</file>