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19200" windowHeight="10095"/>
  </bookViews>
  <sheets>
    <sheet name="ALMENDRO NIVEL MEDIO BAJ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22" i="1" l="1"/>
  <c r="G23" i="1"/>
  <c r="G24" i="1"/>
  <c r="G25" i="1"/>
  <c r="G26" i="1"/>
  <c r="G21" i="1"/>
  <c r="D92" i="1" l="1"/>
  <c r="G45" i="1"/>
  <c r="G46" i="1"/>
  <c r="G48" i="1"/>
  <c r="G49" i="1"/>
  <c r="G51" i="1"/>
  <c r="G52" i="1"/>
  <c r="G53" i="1"/>
  <c r="G55" i="1"/>
  <c r="G56" i="1"/>
  <c r="G57" i="1"/>
  <c r="G44" i="1"/>
  <c r="G39" i="1"/>
  <c r="C84" i="1" s="1"/>
  <c r="G12" i="1"/>
  <c r="G32" i="1" l="1"/>
  <c r="G63" i="1"/>
  <c r="C86" i="1" s="1"/>
  <c r="G68" i="1"/>
  <c r="G27" i="1" l="1"/>
  <c r="C82" i="1" s="1"/>
  <c r="G58" i="1"/>
  <c r="C85" i="1" s="1"/>
  <c r="G65" i="1" l="1"/>
  <c r="G66" i="1" s="1"/>
  <c r="G67" i="1" l="1"/>
  <c r="C87" i="1"/>
  <c r="D93" i="1" l="1"/>
  <c r="G69" i="1"/>
  <c r="E93" i="1"/>
  <c r="C93" i="1"/>
  <c r="C88" i="1"/>
  <c r="D85" i="1" l="1"/>
  <c r="D84" i="1"/>
  <c r="D86" i="1"/>
  <c r="D82" i="1"/>
  <c r="D87" i="1"/>
  <c r="D88" i="1" l="1"/>
</calcChain>
</file>

<file path=xl/sharedStrings.xml><?xml version="1.0" encoding="utf-8"?>
<sst xmlns="http://schemas.openxmlformats.org/spreadsheetml/2006/main" count="172" uniqueCount="111">
  <si>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</si>
  <si>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</si>
  <si>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</si>
  <si>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</si>
  <si>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</si>
  <si>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</si>
  <si>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</si>
  <si>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</si>
  <si>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</si>
  <si>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</si>
  <si>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</si>
  <si>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</si>
  <si>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</si>
  <si>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</si>
  <si>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</si>
  <si>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</si>
  <si>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</si>
  <si>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</si>
  <si>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</si>
  <si>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</si>
  <si>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</si>
  <si>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</si>
  <si>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</si>
  <si>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</si>
  <si>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</si>
  <si>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</si>
  <si>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</si>
  <si>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</si>
  <si>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</si>
  <si>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</si>
  <si>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</si>
  <si>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</si>
  <si>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</si>
  <si>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</si>
  <si>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</si>
  <si>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</si>
  <si>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</si>
  <si>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</si>
  <si>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</si>
  <si>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</si>
  <si>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</si>
  <si>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</si>
  <si>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</si>
  <si>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</si>
  <si>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</si>
  <si>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</si>
  <si>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</si>
  <si>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</si>
  <si>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</si>
  <si>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</si>
  <si>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</si>
  <si>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</si>
  <si>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</si>
  <si>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</si>
  <si>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</si>
  <si>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</si>
  <si>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</si>
  <si>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</si>
  <si>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</si>
  <si>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</si>
  <si>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</si>
  <si>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</si>
  <si>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ALMENDRO</t>
  </si>
  <si>
    <t>NONPAREIL</t>
  </si>
  <si>
    <t>METROPOLITANA</t>
  </si>
  <si>
    <t>SAN BERNARDO</t>
  </si>
  <si>
    <t>PRECIO ESPERADO ($/kg)</t>
  </si>
  <si>
    <t>Mercado mayorista</t>
  </si>
  <si>
    <t>HELADAS, LLUVIAS EXTEMPORÁNEAS - SEQUÍA</t>
  </si>
  <si>
    <t>RENDIMIENTO (Kg/Há.)</t>
  </si>
  <si>
    <t>Poda y pintura de corte</t>
  </si>
  <si>
    <t>May-Jun</t>
  </si>
  <si>
    <t>Poda en verde</t>
  </si>
  <si>
    <t>Sep-Nov</t>
  </si>
  <si>
    <t>Aplicación de agroquímicos</t>
  </si>
  <si>
    <t>Anual</t>
  </si>
  <si>
    <t>Riego</t>
  </si>
  <si>
    <t>Cosecha + Despelonado</t>
  </si>
  <si>
    <t>Control manual de malezas</t>
  </si>
  <si>
    <t xml:space="preserve"> </t>
  </si>
  <si>
    <t>Aplicación de pesticida</t>
  </si>
  <si>
    <t>Triturar residuos de poda</t>
  </si>
  <si>
    <t>Flete para comercialización</t>
  </si>
  <si>
    <t>Urea</t>
  </si>
  <si>
    <t>Mar - Nov</t>
  </si>
  <si>
    <t>Nitrato de potasio</t>
  </si>
  <si>
    <t>MCPA 750SL</t>
  </si>
  <si>
    <t>Oct-Feb</t>
  </si>
  <si>
    <t>Ago-Oct</t>
  </si>
  <si>
    <t xml:space="preserve">Clorpirifos 48CE </t>
  </si>
  <si>
    <t>Jun-Jul</t>
  </si>
  <si>
    <t>Aceite Citroliv</t>
  </si>
  <si>
    <t>Abamite ME</t>
  </si>
  <si>
    <t>Sep-Oct</t>
  </si>
  <si>
    <t>FUNGICIDAS</t>
  </si>
  <si>
    <t>Oxicloruro de cobre</t>
  </si>
  <si>
    <t>Mar-Jul</t>
  </si>
  <si>
    <t>Azufre mojable</t>
  </si>
  <si>
    <t>Mystic 520 SC</t>
  </si>
  <si>
    <t>Lt</t>
  </si>
  <si>
    <t>Petróleo para riego</t>
  </si>
  <si>
    <t>ESCENARIOS COSTO UNITARIO  ($/kg)</t>
  </si>
  <si>
    <t>Rendimiento (kg/hà)</t>
  </si>
  <si>
    <t>Costo unitario ($/kg) (*)</t>
  </si>
  <si>
    <t>MEDIO BAJO</t>
  </si>
  <si>
    <t>Feb-Mar</t>
  </si>
  <si>
    <t>Paine y todos sus sectores</t>
  </si>
  <si>
    <t>Jul</t>
  </si>
  <si>
    <t>Ene -Feb</t>
  </si>
  <si>
    <t>fosfato diamonico</t>
  </si>
  <si>
    <t>Riperfull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</si>
</sst>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1"/>
      <name val="Calibri"/>
      <family val="2"/>
    </font>
    <font>
      <sz val="8"/>
      <name val="Arial Narrow"/>
      <family val="2"/>
    </font>
    <font>
      <b/>
      <sz val="11"/>
      <name val="Calibri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7" borderId="20" xfId="0" applyFont="1" applyFill="1" applyBorder="1" applyAlignment="1"/>
    <xf numFmtId="49" fontId="12" fillId="8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8" borderId="36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0" fontId="14" fillId="2" borderId="49" xfId="0" applyFont="1" applyFill="1" applyBorder="1" applyAlignment="1"/>
    <xf numFmtId="0" fontId="12" fillId="7" borderId="20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166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6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48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49" fontId="14" fillId="8" borderId="33" xfId="0" applyNumberFormat="1" applyFont="1" applyFill="1" applyBorder="1" applyAlignment="1">
      <alignment horizontal="center"/>
    </xf>
    <xf numFmtId="9" fontId="14" fillId="2" borderId="35" xfId="0" applyNumberFormat="1" applyFont="1" applyFill="1" applyBorder="1" applyAlignment="1">
      <alignment horizontal="center"/>
    </xf>
    <xf numFmtId="9" fontId="12" fillId="8" borderId="38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3" fontId="6" fillId="3" borderId="15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12" fillId="8" borderId="51" xfId="0" applyNumberFormat="1" applyFont="1" applyFill="1" applyBorder="1" applyAlignment="1">
      <alignment horizontal="right" vertical="center"/>
    </xf>
    <xf numFmtId="165" fontId="12" fillId="8" borderId="37" xfId="0" applyNumberFormat="1" applyFont="1" applyFill="1" applyBorder="1" applyAlignment="1">
      <alignment horizontal="right" vertical="center"/>
    </xf>
    <xf numFmtId="165" fontId="12" fillId="8" borderId="38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/>
    </xf>
    <xf numFmtId="0" fontId="19" fillId="0" borderId="52" xfId="1" applyFont="1" applyBorder="1" applyAlignment="1">
      <alignment horizontal="right" vertical="center" wrapText="1"/>
    </xf>
    <xf numFmtId="49" fontId="20" fillId="3" borderId="5" xfId="0" applyNumberFormat="1" applyFont="1" applyFill="1" applyBorder="1" applyAlignment="1">
      <alignment vertical="center" wrapText="1"/>
    </xf>
    <xf numFmtId="0" fontId="21" fillId="0" borderId="52" xfId="1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/>
    </xf>
    <xf numFmtId="0" fontId="21" fillId="0" borderId="52" xfId="1" applyFont="1" applyBorder="1" applyAlignment="1">
      <alignment horizontal="right" vertical="center"/>
    </xf>
    <xf numFmtId="0" fontId="21" fillId="0" borderId="52" xfId="1" applyFont="1" applyFill="1" applyBorder="1" applyAlignment="1">
      <alignment horizontal="right" vertical="center"/>
    </xf>
    <xf numFmtId="17" fontId="21" fillId="0" borderId="52" xfId="1" applyNumberFormat="1" applyFont="1" applyBorder="1" applyAlignment="1">
      <alignment horizontal="right" vertical="center"/>
    </xf>
    <xf numFmtId="0" fontId="22" fillId="0" borderId="52" xfId="1" applyFont="1" applyBorder="1" applyAlignment="1">
      <alignment horizontal="right" vertical="center" wrapText="1"/>
    </xf>
    <xf numFmtId="0" fontId="23" fillId="2" borderId="16" xfId="0" applyFont="1" applyFill="1" applyBorder="1" applyAlignment="1">
      <alignment horizontal="center" vertical="center"/>
    </xf>
    <xf numFmtId="0" fontId="24" fillId="2" borderId="10" xfId="0" applyFont="1" applyFill="1" applyBorder="1" applyAlignment="1"/>
    <xf numFmtId="49" fontId="25" fillId="2" borderId="6" xfId="0" applyNumberFormat="1" applyFont="1" applyFill="1" applyBorder="1" applyAlignment="1"/>
    <xf numFmtId="0" fontId="25" fillId="2" borderId="6" xfId="0" applyFont="1" applyFill="1" applyBorder="1" applyAlignment="1">
      <alignment horizontal="center"/>
    </xf>
    <xf numFmtId="3" fontId="25" fillId="2" borderId="6" xfId="0" applyNumberFormat="1" applyFont="1" applyFill="1" applyBorder="1" applyAlignment="1">
      <alignment horizontal="center"/>
    </xf>
    <xf numFmtId="0" fontId="24" fillId="0" borderId="0" xfId="0" applyNumberFormat="1" applyFont="1" applyAlignment="1"/>
    <xf numFmtId="0" fontId="24" fillId="0" borderId="0" xfId="0" applyFont="1" applyAlignment="1"/>
    <xf numFmtId="49" fontId="25" fillId="2" borderId="6" xfId="0" applyNumberFormat="1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/>
    </xf>
    <xf numFmtId="0" fontId="26" fillId="2" borderId="10" xfId="0" applyFont="1" applyFill="1" applyBorder="1" applyAlignment="1"/>
    <xf numFmtId="49" fontId="27" fillId="2" borderId="6" xfId="0" applyNumberFormat="1" applyFont="1" applyFill="1" applyBorder="1" applyAlignment="1"/>
    <xf numFmtId="0" fontId="27" fillId="2" borderId="6" xfId="0" applyFont="1" applyFill="1" applyBorder="1" applyAlignment="1">
      <alignment horizontal="center"/>
    </xf>
    <xf numFmtId="3" fontId="27" fillId="2" borderId="6" xfId="0" applyNumberFormat="1" applyFont="1" applyFill="1" applyBorder="1" applyAlignment="1">
      <alignment horizontal="center"/>
    </xf>
    <xf numFmtId="0" fontId="26" fillId="0" borderId="0" xfId="0" applyNumberFormat="1" applyFont="1" applyAlignment="1"/>
    <xf numFmtId="0" fontId="26" fillId="0" borderId="0" xfId="0" applyFont="1" applyAlignment="1"/>
    <xf numFmtId="49" fontId="27" fillId="2" borderId="6" xfId="0" applyNumberFormat="1" applyFont="1" applyFill="1" applyBorder="1" applyAlignment="1">
      <alignment horizontal="center"/>
    </xf>
    <xf numFmtId="0" fontId="27" fillId="2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17" fillId="9" borderId="53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17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90500"/>
          <a:ext cx="6172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94"/>
  <sheetViews>
    <sheetView showGridLines="0" tabSelected="1" workbookViewId="0">
      <selection activeCell="G69" sqref="G6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42578125" style="1" customWidth="1"/>
    <col min="3" max="3" width="21.85546875" style="1" customWidth="1"/>
    <col min="4" max="4" width="10.5703125" style="129" customWidth="1"/>
    <col min="5" max="5" width="12.140625" style="1" customWidth="1"/>
    <col min="6" max="6" width="12.85546875" style="1" customWidth="1"/>
    <col min="7" max="7" width="15.140625" style="1" customWidth="1"/>
    <col min="8" max="8" width="11.140625" style="1" customWidth="1"/>
    <col min="9" max="243" width="10.85546875" style="1" customWidth="1"/>
  </cols>
  <sheetData>
    <row r="1" spans="1:7" ht="15" customHeight="1" x14ac:dyDescent="0.25">
      <c r="A1" s="2"/>
      <c r="B1" s="2"/>
      <c r="C1" s="2"/>
      <c r="D1" s="110"/>
      <c r="E1" s="2"/>
      <c r="F1" s="2"/>
      <c r="G1" s="2"/>
    </row>
    <row r="2" spans="1:7" ht="15" customHeight="1" x14ac:dyDescent="0.25">
      <c r="A2" s="2"/>
      <c r="B2" s="2"/>
      <c r="C2" s="2"/>
      <c r="D2" s="110"/>
      <c r="E2" s="2"/>
      <c r="F2" s="2"/>
      <c r="G2" s="2"/>
    </row>
    <row r="3" spans="1:7" ht="15" customHeight="1" x14ac:dyDescent="0.25">
      <c r="A3" s="2"/>
      <c r="B3" s="2"/>
      <c r="C3" s="2"/>
      <c r="D3" s="110"/>
      <c r="E3" s="2"/>
      <c r="F3" s="2"/>
      <c r="G3" s="2"/>
    </row>
    <row r="4" spans="1:7" ht="15" customHeight="1" x14ac:dyDescent="0.25">
      <c r="A4" s="2"/>
      <c r="B4" s="2"/>
      <c r="C4" s="2"/>
      <c r="D4" s="110"/>
      <c r="E4" s="2"/>
      <c r="F4" s="2"/>
      <c r="G4" s="2"/>
    </row>
    <row r="5" spans="1:7" ht="15" customHeight="1" x14ac:dyDescent="0.25">
      <c r="A5" s="2"/>
      <c r="B5" s="2"/>
      <c r="C5" s="2"/>
      <c r="D5" s="110"/>
      <c r="E5" s="2"/>
      <c r="F5" s="2"/>
      <c r="G5" s="2"/>
    </row>
    <row r="6" spans="1:7" ht="15" customHeight="1" x14ac:dyDescent="0.25">
      <c r="A6" s="2"/>
      <c r="B6" s="2"/>
      <c r="C6" s="2"/>
      <c r="D6" s="110"/>
      <c r="E6" s="2"/>
      <c r="F6" s="2"/>
      <c r="G6" s="2"/>
    </row>
    <row r="7" spans="1:7" ht="15" customHeight="1" x14ac:dyDescent="0.25">
      <c r="A7" s="2"/>
      <c r="B7" s="2"/>
      <c r="C7" s="2"/>
      <c r="D7" s="110"/>
      <c r="E7" s="2"/>
      <c r="F7" s="2"/>
      <c r="G7" s="2"/>
    </row>
    <row r="8" spans="1:7" ht="15" customHeight="1" x14ac:dyDescent="0.25">
      <c r="A8" s="2"/>
      <c r="B8" s="3"/>
      <c r="C8" s="4"/>
      <c r="D8" s="110"/>
      <c r="E8" s="4"/>
      <c r="F8" s="4"/>
      <c r="G8" s="4"/>
    </row>
    <row r="9" spans="1:7" ht="12" customHeight="1" x14ac:dyDescent="0.25">
      <c r="A9" s="5"/>
      <c r="B9" s="139" t="s">
        <v>0</v>
      </c>
      <c r="C9" s="145" t="s">
        <v>62</v>
      </c>
      <c r="D9" s="141"/>
      <c r="E9" s="163" t="s">
        <v>69</v>
      </c>
      <c r="F9" s="164"/>
      <c r="G9" s="137">
        <v>1800</v>
      </c>
    </row>
    <row r="10" spans="1:7" ht="15" x14ac:dyDescent="0.25">
      <c r="A10" s="5"/>
      <c r="B10" s="6" t="s">
        <v>1</v>
      </c>
      <c r="C10" s="140" t="s">
        <v>63</v>
      </c>
      <c r="D10" s="141"/>
      <c r="E10" s="165" t="s">
        <v>2</v>
      </c>
      <c r="F10" s="166"/>
      <c r="G10" s="136" t="s">
        <v>105</v>
      </c>
    </row>
    <row r="11" spans="1:7" ht="18" customHeight="1" x14ac:dyDescent="0.25">
      <c r="A11" s="5"/>
      <c r="B11" s="6" t="s">
        <v>3</v>
      </c>
      <c r="C11" s="142" t="s">
        <v>104</v>
      </c>
      <c r="D11" s="141"/>
      <c r="E11" s="174" t="s">
        <v>66</v>
      </c>
      <c r="F11" s="175"/>
      <c r="G11" s="102">
        <v>5400</v>
      </c>
    </row>
    <row r="12" spans="1:7" ht="18.75" customHeight="1" x14ac:dyDescent="0.25">
      <c r="A12" s="5"/>
      <c r="B12" s="6" t="s">
        <v>4</v>
      </c>
      <c r="C12" s="143" t="s">
        <v>64</v>
      </c>
      <c r="D12" s="141"/>
      <c r="E12" s="101" t="s">
        <v>5</v>
      </c>
      <c r="F12" s="10"/>
      <c r="G12" s="11">
        <f>G9*G11</f>
        <v>9720000</v>
      </c>
    </row>
    <row r="13" spans="1:7" ht="15" customHeight="1" x14ac:dyDescent="0.25">
      <c r="A13" s="5"/>
      <c r="B13" s="6" t="s">
        <v>6</v>
      </c>
      <c r="C13" s="143" t="s">
        <v>65</v>
      </c>
      <c r="D13" s="141"/>
      <c r="E13" s="174" t="s">
        <v>7</v>
      </c>
      <c r="F13" s="175"/>
      <c r="G13" s="8" t="s">
        <v>67</v>
      </c>
    </row>
    <row r="14" spans="1:7" ht="18" customHeight="1" x14ac:dyDescent="0.25">
      <c r="A14" s="5"/>
      <c r="B14" s="6" t="s">
        <v>8</v>
      </c>
      <c r="C14" s="138" t="s">
        <v>106</v>
      </c>
      <c r="D14" s="141"/>
      <c r="E14" s="165" t="s">
        <v>9</v>
      </c>
      <c r="F14" s="166"/>
      <c r="G14" s="136" t="s">
        <v>105</v>
      </c>
    </row>
    <row r="15" spans="1:7" ht="25.5" customHeight="1" x14ac:dyDescent="0.25">
      <c r="A15" s="5"/>
      <c r="B15" s="6" t="s">
        <v>10</v>
      </c>
      <c r="C15" s="144">
        <v>44726</v>
      </c>
      <c r="D15" s="141"/>
      <c r="E15" s="165" t="s">
        <v>11</v>
      </c>
      <c r="F15" s="166"/>
      <c r="G15" s="9" t="s">
        <v>68</v>
      </c>
    </row>
    <row r="16" spans="1:7" ht="12" customHeight="1" x14ac:dyDescent="0.25">
      <c r="A16" s="2"/>
      <c r="B16" s="12"/>
      <c r="C16" s="13"/>
      <c r="D16" s="111"/>
      <c r="E16" s="14"/>
      <c r="F16" s="14"/>
      <c r="G16" s="15"/>
    </row>
    <row r="17" spans="1:7" ht="12" customHeight="1" x14ac:dyDescent="0.25">
      <c r="A17" s="16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17"/>
      <c r="C18" s="18"/>
      <c r="D18" s="112"/>
      <c r="E18" s="18"/>
      <c r="F18" s="19"/>
      <c r="G18" s="19"/>
    </row>
    <row r="19" spans="1:7" ht="12" customHeight="1" x14ac:dyDescent="0.25">
      <c r="A19" s="5"/>
      <c r="B19" s="20" t="s">
        <v>13</v>
      </c>
      <c r="C19" s="21"/>
      <c r="D19" s="113"/>
      <c r="E19" s="22"/>
      <c r="F19" s="22"/>
      <c r="G19" s="22"/>
    </row>
    <row r="20" spans="1:7" ht="24" customHeight="1" x14ac:dyDescent="0.25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ht="12.75" customHeight="1" x14ac:dyDescent="0.25">
      <c r="A21" s="16"/>
      <c r="B21" s="7" t="s">
        <v>70</v>
      </c>
      <c r="C21" s="24" t="s">
        <v>20</v>
      </c>
      <c r="D21" s="103">
        <v>20</v>
      </c>
      <c r="E21" s="24" t="s">
        <v>71</v>
      </c>
      <c r="F21" s="104">
        <v>30000</v>
      </c>
      <c r="G21" s="104">
        <f>D21*F21</f>
        <v>600000</v>
      </c>
    </row>
    <row r="22" spans="1:7" ht="12.75" customHeight="1" x14ac:dyDescent="0.25">
      <c r="A22" s="16"/>
      <c r="B22" s="100" t="s">
        <v>72</v>
      </c>
      <c r="C22" s="24" t="s">
        <v>20</v>
      </c>
      <c r="D22" s="103">
        <v>3</v>
      </c>
      <c r="E22" s="24" t="s">
        <v>73</v>
      </c>
      <c r="F22" s="104">
        <v>30000</v>
      </c>
      <c r="G22" s="104">
        <f t="shared" ref="G22:G26" si="0">D22*F22</f>
        <v>90000</v>
      </c>
    </row>
    <row r="23" spans="1:7" ht="12.75" customHeight="1" x14ac:dyDescent="0.25">
      <c r="A23" s="16"/>
      <c r="B23" s="100" t="s">
        <v>74</v>
      </c>
      <c r="C23" s="24" t="s">
        <v>20</v>
      </c>
      <c r="D23" s="103">
        <v>3</v>
      </c>
      <c r="E23" s="24" t="s">
        <v>75</v>
      </c>
      <c r="F23" s="104">
        <v>30000</v>
      </c>
      <c r="G23" s="104">
        <f t="shared" si="0"/>
        <v>90000</v>
      </c>
    </row>
    <row r="24" spans="1:7" ht="12.75" customHeight="1" x14ac:dyDescent="0.25">
      <c r="A24" s="16"/>
      <c r="B24" s="100" t="s">
        <v>76</v>
      </c>
      <c r="C24" s="24" t="s">
        <v>20</v>
      </c>
      <c r="D24" s="103">
        <v>15</v>
      </c>
      <c r="E24" s="24" t="s">
        <v>75</v>
      </c>
      <c r="F24" s="104">
        <v>30000</v>
      </c>
      <c r="G24" s="104">
        <f t="shared" si="0"/>
        <v>450000</v>
      </c>
    </row>
    <row r="25" spans="1:7" ht="15" x14ac:dyDescent="0.25">
      <c r="A25" s="16"/>
      <c r="B25" s="7" t="s">
        <v>77</v>
      </c>
      <c r="C25" s="24" t="s">
        <v>20</v>
      </c>
      <c r="D25" s="103">
        <v>32</v>
      </c>
      <c r="E25" s="24" t="s">
        <v>108</v>
      </c>
      <c r="F25" s="104">
        <v>30000</v>
      </c>
      <c r="G25" s="104">
        <f t="shared" si="0"/>
        <v>960000</v>
      </c>
    </row>
    <row r="26" spans="1:7" ht="12.75" customHeight="1" x14ac:dyDescent="0.25">
      <c r="A26" s="16"/>
      <c r="B26" s="7" t="s">
        <v>78</v>
      </c>
      <c r="C26" s="24" t="s">
        <v>20</v>
      </c>
      <c r="D26" s="103">
        <v>2</v>
      </c>
      <c r="E26" s="24" t="s">
        <v>75</v>
      </c>
      <c r="F26" s="104">
        <v>30000</v>
      </c>
      <c r="G26" s="104">
        <f t="shared" si="0"/>
        <v>60000</v>
      </c>
    </row>
    <row r="27" spans="1:7" ht="12.75" customHeight="1" x14ac:dyDescent="0.25">
      <c r="A27" s="16"/>
      <c r="B27" s="25" t="s">
        <v>21</v>
      </c>
      <c r="C27" s="26"/>
      <c r="D27" s="26"/>
      <c r="E27" s="26"/>
      <c r="F27" s="26"/>
      <c r="G27" s="105">
        <f>SUM(G21:G26)</f>
        <v>2250000</v>
      </c>
    </row>
    <row r="28" spans="1:7" ht="12" customHeight="1" x14ac:dyDescent="0.25">
      <c r="A28" s="2"/>
      <c r="B28" s="17"/>
      <c r="C28" s="19"/>
      <c r="D28" s="112"/>
      <c r="E28" s="19"/>
      <c r="F28" s="27"/>
      <c r="G28" s="27"/>
    </row>
    <row r="29" spans="1:7" ht="12" customHeight="1" x14ac:dyDescent="0.25">
      <c r="A29" s="5"/>
      <c r="B29" s="28" t="s">
        <v>22</v>
      </c>
      <c r="C29" s="29"/>
      <c r="D29" s="30"/>
      <c r="E29" s="30"/>
      <c r="F29" s="31"/>
      <c r="G29" s="31"/>
    </row>
    <row r="30" spans="1:7" ht="24" customHeight="1" x14ac:dyDescent="0.25">
      <c r="A30" s="5"/>
      <c r="B30" s="32" t="s">
        <v>14</v>
      </c>
      <c r="C30" s="33" t="s">
        <v>15</v>
      </c>
      <c r="D30" s="33" t="s">
        <v>16</v>
      </c>
      <c r="E30" s="32" t="s">
        <v>17</v>
      </c>
      <c r="F30" s="33" t="s">
        <v>18</v>
      </c>
      <c r="G30" s="32" t="s">
        <v>19</v>
      </c>
    </row>
    <row r="31" spans="1:7" ht="12" customHeight="1" x14ac:dyDescent="0.25">
      <c r="A31" s="5"/>
      <c r="B31" s="34" t="s">
        <v>79</v>
      </c>
      <c r="C31" s="35" t="s">
        <v>79</v>
      </c>
      <c r="D31" s="35" t="s">
        <v>79</v>
      </c>
      <c r="E31" s="35" t="s">
        <v>79</v>
      </c>
      <c r="F31" s="99" t="s">
        <v>79</v>
      </c>
      <c r="G31" s="106">
        <v>0</v>
      </c>
    </row>
    <row r="32" spans="1:7" ht="12" customHeight="1" x14ac:dyDescent="0.25">
      <c r="A32" s="5"/>
      <c r="B32" s="36" t="s">
        <v>23</v>
      </c>
      <c r="C32" s="37"/>
      <c r="D32" s="37"/>
      <c r="E32" s="37"/>
      <c r="F32" s="38"/>
      <c r="G32" s="107">
        <f>SUM(G31)</f>
        <v>0</v>
      </c>
    </row>
    <row r="33" spans="1:243" ht="12" customHeight="1" x14ac:dyDescent="0.25">
      <c r="A33" s="2"/>
      <c r="B33" s="39"/>
      <c r="C33" s="40"/>
      <c r="D33" s="51"/>
      <c r="E33" s="40"/>
      <c r="F33" s="41"/>
      <c r="G33" s="41"/>
    </row>
    <row r="34" spans="1:243" ht="12" customHeight="1" x14ac:dyDescent="0.25">
      <c r="A34" s="5"/>
      <c r="B34" s="28" t="s">
        <v>24</v>
      </c>
      <c r="C34" s="29"/>
      <c r="D34" s="30"/>
      <c r="E34" s="30"/>
      <c r="F34" s="31"/>
      <c r="G34" s="31"/>
    </row>
    <row r="35" spans="1:243" ht="24" customHeight="1" x14ac:dyDescent="0.25">
      <c r="A35" s="5"/>
      <c r="B35" s="42" t="s">
        <v>14</v>
      </c>
      <c r="C35" s="42" t="s">
        <v>15</v>
      </c>
      <c r="D35" s="42" t="s">
        <v>16</v>
      </c>
      <c r="E35" s="108" t="s">
        <v>17</v>
      </c>
      <c r="F35" s="109" t="s">
        <v>18</v>
      </c>
      <c r="G35" s="108" t="s">
        <v>19</v>
      </c>
    </row>
    <row r="36" spans="1:243" ht="12.75" customHeight="1" x14ac:dyDescent="0.25">
      <c r="A36" s="16"/>
      <c r="B36" s="7" t="s">
        <v>80</v>
      </c>
      <c r="C36" s="24" t="s">
        <v>25</v>
      </c>
      <c r="D36" s="103">
        <v>1.5</v>
      </c>
      <c r="E36" s="24" t="s">
        <v>75</v>
      </c>
      <c r="F36" s="104">
        <v>257280</v>
      </c>
      <c r="G36" s="104">
        <v>240000</v>
      </c>
    </row>
    <row r="37" spans="1:243" ht="12.75" customHeight="1" x14ac:dyDescent="0.25">
      <c r="A37" s="16"/>
      <c r="B37" s="7" t="s">
        <v>81</v>
      </c>
      <c r="C37" s="24" t="s">
        <v>25</v>
      </c>
      <c r="D37" s="103">
        <v>1</v>
      </c>
      <c r="E37" s="24" t="s">
        <v>107</v>
      </c>
      <c r="F37" s="104">
        <v>112560</v>
      </c>
      <c r="G37" s="104">
        <v>70000</v>
      </c>
    </row>
    <row r="38" spans="1:243" ht="12.75" customHeight="1" x14ac:dyDescent="0.25">
      <c r="A38" s="16"/>
      <c r="B38" s="7" t="s">
        <v>82</v>
      </c>
      <c r="C38" s="24" t="s">
        <v>25</v>
      </c>
      <c r="D38" s="103">
        <v>1</v>
      </c>
      <c r="E38" s="24" t="s">
        <v>75</v>
      </c>
      <c r="F38" s="104">
        <v>144720</v>
      </c>
      <c r="G38" s="104">
        <v>90000</v>
      </c>
    </row>
    <row r="39" spans="1:243" ht="12.75" customHeight="1" x14ac:dyDescent="0.25">
      <c r="A39" s="5"/>
      <c r="B39" s="44" t="s">
        <v>26</v>
      </c>
      <c r="C39" s="45"/>
      <c r="D39" s="45"/>
      <c r="E39" s="45"/>
      <c r="F39" s="45"/>
      <c r="G39" s="130">
        <f>SUM(G36:G38)</f>
        <v>400000</v>
      </c>
    </row>
    <row r="40" spans="1:243" ht="12" customHeight="1" x14ac:dyDescent="0.25">
      <c r="A40" s="2"/>
      <c r="B40" s="39"/>
      <c r="C40" s="40"/>
      <c r="D40" s="51"/>
      <c r="E40" s="40"/>
      <c r="F40" s="41"/>
      <c r="G40" s="41"/>
    </row>
    <row r="41" spans="1:243" ht="12" customHeight="1" x14ac:dyDescent="0.25">
      <c r="A41" s="5"/>
      <c r="B41" s="28" t="s">
        <v>27</v>
      </c>
      <c r="C41" s="146" t="s">
        <v>79</v>
      </c>
      <c r="D41" s="30"/>
      <c r="E41" s="30"/>
      <c r="F41" s="31"/>
      <c r="G41" s="31"/>
    </row>
    <row r="42" spans="1:243" ht="24" customHeight="1" x14ac:dyDescent="0.25">
      <c r="A42" s="5"/>
      <c r="B42" s="43" t="s">
        <v>28</v>
      </c>
      <c r="C42" s="43" t="s">
        <v>29</v>
      </c>
      <c r="D42" s="43" t="s">
        <v>30</v>
      </c>
      <c r="E42" s="43" t="s">
        <v>17</v>
      </c>
      <c r="F42" s="43" t="s">
        <v>18</v>
      </c>
      <c r="G42" s="43" t="s">
        <v>19</v>
      </c>
    </row>
    <row r="43" spans="1:243" ht="12.75" customHeight="1" x14ac:dyDescent="0.25">
      <c r="A43" s="16"/>
      <c r="B43" s="46" t="s">
        <v>31</v>
      </c>
      <c r="C43" s="47"/>
      <c r="D43" s="114"/>
      <c r="E43" s="47"/>
      <c r="F43" s="47"/>
      <c r="G43" s="47"/>
    </row>
    <row r="44" spans="1:243" s="152" customFormat="1" ht="12.75" customHeight="1" x14ac:dyDescent="0.25">
      <c r="A44" s="147"/>
      <c r="B44" s="148" t="s">
        <v>83</v>
      </c>
      <c r="C44" s="153" t="s">
        <v>32</v>
      </c>
      <c r="D44" s="154">
        <v>75</v>
      </c>
      <c r="E44" s="153" t="s">
        <v>84</v>
      </c>
      <c r="F44" s="150">
        <v>1188</v>
      </c>
      <c r="G44" s="150">
        <f>D44*F44</f>
        <v>89100</v>
      </c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51"/>
      <c r="EL44" s="151"/>
      <c r="EM44" s="151"/>
      <c r="EN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1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  <c r="HQ44" s="151"/>
      <c r="HR44" s="151"/>
      <c r="HS44" s="151"/>
      <c r="HT44" s="151"/>
      <c r="HU44" s="151"/>
      <c r="HV44" s="151"/>
      <c r="HW44" s="151"/>
      <c r="HX44" s="151"/>
      <c r="HY44" s="151"/>
      <c r="HZ44" s="151"/>
      <c r="IA44" s="151"/>
      <c r="IB44" s="151"/>
      <c r="IC44" s="151"/>
      <c r="ID44" s="151"/>
      <c r="IE44" s="151"/>
      <c r="IF44" s="151"/>
      <c r="IG44" s="151"/>
      <c r="IH44" s="151"/>
      <c r="II44" s="151"/>
    </row>
    <row r="45" spans="1:243" s="152" customFormat="1" ht="12.75" customHeight="1" x14ac:dyDescent="0.25">
      <c r="A45" s="147"/>
      <c r="B45" s="148" t="s">
        <v>85</v>
      </c>
      <c r="C45" s="153" t="s">
        <v>32</v>
      </c>
      <c r="D45" s="154">
        <v>75</v>
      </c>
      <c r="E45" s="153" t="s">
        <v>84</v>
      </c>
      <c r="F45" s="150">
        <v>1980</v>
      </c>
      <c r="G45" s="150">
        <f t="shared" ref="G45:G57" si="1">D45*F45</f>
        <v>148500</v>
      </c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151"/>
      <c r="EC45" s="151"/>
      <c r="ED45" s="151"/>
      <c r="EE45" s="151"/>
      <c r="EF45" s="151"/>
      <c r="EG45" s="151"/>
      <c r="EH45" s="151"/>
      <c r="EI45" s="151"/>
      <c r="EJ45" s="151"/>
      <c r="EK45" s="151"/>
      <c r="EL45" s="151"/>
      <c r="EM45" s="151"/>
      <c r="EN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151"/>
      <c r="FC45" s="151"/>
      <c r="FD45" s="151"/>
      <c r="FE45" s="151"/>
      <c r="FF45" s="151"/>
      <c r="FG45" s="151"/>
      <c r="FH45" s="151"/>
      <c r="FI45" s="151"/>
      <c r="FJ45" s="151"/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  <c r="GK45" s="151"/>
      <c r="GL45" s="151"/>
      <c r="GM45" s="151"/>
      <c r="GN45" s="151"/>
      <c r="GO45" s="151"/>
      <c r="GP45" s="151"/>
      <c r="GQ45" s="151"/>
      <c r="GR45" s="151"/>
      <c r="GS45" s="151"/>
      <c r="GT45" s="151"/>
      <c r="GU45" s="151"/>
      <c r="GV45" s="151"/>
      <c r="GW45" s="151"/>
      <c r="GX45" s="151"/>
      <c r="GY45" s="151"/>
      <c r="GZ45" s="151"/>
      <c r="HA45" s="151"/>
      <c r="HB45" s="151"/>
      <c r="HC45" s="151"/>
      <c r="HD45" s="151"/>
      <c r="HE45" s="151"/>
      <c r="HF45" s="151"/>
      <c r="HG45" s="151"/>
      <c r="HH45" s="151"/>
      <c r="HI45" s="151"/>
      <c r="HJ45" s="151"/>
      <c r="HK45" s="151"/>
      <c r="HL45" s="151"/>
      <c r="HM45" s="151"/>
      <c r="HN45" s="151"/>
      <c r="HO45" s="151"/>
      <c r="HP45" s="151"/>
      <c r="HQ45" s="151"/>
      <c r="HR45" s="151"/>
      <c r="HS45" s="151"/>
      <c r="HT45" s="151"/>
      <c r="HU45" s="151"/>
      <c r="HV45" s="151"/>
      <c r="HW45" s="151"/>
      <c r="HX45" s="151"/>
      <c r="HY45" s="151"/>
      <c r="HZ45" s="151"/>
      <c r="IA45" s="151"/>
      <c r="IB45" s="151"/>
      <c r="IC45" s="151"/>
      <c r="ID45" s="151"/>
      <c r="IE45" s="151"/>
      <c r="IF45" s="151"/>
      <c r="IG45" s="151"/>
      <c r="IH45" s="151"/>
      <c r="II45" s="151"/>
    </row>
    <row r="46" spans="1:243" s="152" customFormat="1" ht="12.75" customHeight="1" x14ac:dyDescent="0.25">
      <c r="A46" s="147"/>
      <c r="B46" s="148" t="s">
        <v>109</v>
      </c>
      <c r="C46" s="153" t="s">
        <v>32</v>
      </c>
      <c r="D46" s="154">
        <v>40</v>
      </c>
      <c r="E46" s="153" t="s">
        <v>84</v>
      </c>
      <c r="F46" s="150">
        <v>1216</v>
      </c>
      <c r="G46" s="150">
        <f t="shared" si="1"/>
        <v>48640</v>
      </c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  <c r="EC46" s="151"/>
      <c r="ED46" s="151"/>
      <c r="EE46" s="151"/>
      <c r="EF46" s="151"/>
      <c r="EG46" s="151"/>
      <c r="EH46" s="151"/>
      <c r="EI46" s="151"/>
      <c r="EJ46" s="151"/>
      <c r="EK46" s="151"/>
      <c r="EL46" s="151"/>
      <c r="EM46" s="151"/>
      <c r="EN46" s="151"/>
      <c r="EO46" s="151"/>
      <c r="EP46" s="151"/>
      <c r="EQ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151"/>
      <c r="FC46" s="151"/>
      <c r="FD46" s="151"/>
      <c r="FE46" s="151"/>
      <c r="FF46" s="151"/>
      <c r="FG46" s="151"/>
      <c r="FH46" s="151"/>
      <c r="FI46" s="151"/>
      <c r="FJ46" s="151"/>
      <c r="FK46" s="151"/>
      <c r="FL46" s="151"/>
      <c r="FM46" s="151"/>
      <c r="FN46" s="151"/>
      <c r="FO46" s="151"/>
      <c r="FP46" s="151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  <c r="GK46" s="151"/>
      <c r="GL46" s="151"/>
      <c r="GM46" s="151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151"/>
      <c r="HJ46" s="151"/>
      <c r="HK46" s="151"/>
      <c r="HL46" s="151"/>
      <c r="HM46" s="151"/>
      <c r="HN46" s="151"/>
      <c r="HO46" s="151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  <c r="IA46" s="151"/>
      <c r="IB46" s="151"/>
      <c r="IC46" s="151"/>
      <c r="ID46" s="151"/>
      <c r="IE46" s="151"/>
      <c r="IF46" s="151"/>
      <c r="IG46" s="151"/>
      <c r="IH46" s="151"/>
      <c r="II46" s="151"/>
    </row>
    <row r="47" spans="1:243" s="160" customFormat="1" ht="12.75" customHeight="1" x14ac:dyDescent="0.25">
      <c r="A47" s="155"/>
      <c r="B47" s="156" t="s">
        <v>33</v>
      </c>
      <c r="C47" s="161"/>
      <c r="D47" s="162"/>
      <c r="E47" s="161"/>
      <c r="F47" s="158" t="s">
        <v>79</v>
      </c>
      <c r="G47" s="158" t="s">
        <v>79</v>
      </c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59"/>
      <c r="HT47" s="159"/>
      <c r="HU47" s="159"/>
      <c r="HV47" s="159"/>
      <c r="HW47" s="159"/>
      <c r="HX47" s="159"/>
      <c r="HY47" s="159"/>
      <c r="HZ47" s="159"/>
      <c r="IA47" s="159"/>
      <c r="IB47" s="159"/>
      <c r="IC47" s="159"/>
      <c r="ID47" s="159"/>
      <c r="IE47" s="159"/>
      <c r="IF47" s="159"/>
      <c r="IG47" s="159"/>
      <c r="IH47" s="159"/>
      <c r="II47" s="159"/>
    </row>
    <row r="48" spans="1:243" s="152" customFormat="1" ht="12.75" customHeight="1" x14ac:dyDescent="0.25">
      <c r="A48" s="147"/>
      <c r="B48" s="148" t="s">
        <v>86</v>
      </c>
      <c r="C48" s="153" t="s">
        <v>99</v>
      </c>
      <c r="D48" s="154">
        <v>3</v>
      </c>
      <c r="E48" s="153" t="s">
        <v>87</v>
      </c>
      <c r="F48" s="150">
        <v>23030</v>
      </c>
      <c r="G48" s="150">
        <f t="shared" si="1"/>
        <v>69090</v>
      </c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  <c r="HZ48" s="151"/>
      <c r="IA48" s="151"/>
      <c r="IB48" s="151"/>
      <c r="IC48" s="151"/>
      <c r="ID48" s="151"/>
      <c r="IE48" s="151"/>
      <c r="IF48" s="151"/>
      <c r="IG48" s="151"/>
      <c r="IH48" s="151"/>
      <c r="II48" s="151"/>
    </row>
    <row r="49" spans="1:243" s="152" customFormat="1" ht="12.75" customHeight="1" x14ac:dyDescent="0.25">
      <c r="A49" s="147"/>
      <c r="B49" s="148" t="s">
        <v>110</v>
      </c>
      <c r="C49" s="153" t="s">
        <v>99</v>
      </c>
      <c r="D49" s="154">
        <v>4</v>
      </c>
      <c r="E49" s="153" t="s">
        <v>88</v>
      </c>
      <c r="F49" s="150">
        <v>14240</v>
      </c>
      <c r="G49" s="150">
        <f t="shared" si="1"/>
        <v>56960</v>
      </c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</row>
    <row r="50" spans="1:243" s="152" customFormat="1" ht="12.75" customHeight="1" x14ac:dyDescent="0.25">
      <c r="A50" s="147"/>
      <c r="B50" s="156" t="s">
        <v>34</v>
      </c>
      <c r="C50" s="153"/>
      <c r="D50" s="154"/>
      <c r="E50" s="153"/>
      <c r="F50" s="150" t="s">
        <v>79</v>
      </c>
      <c r="G50" s="150" t="s">
        <v>79</v>
      </c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</row>
    <row r="51" spans="1:243" s="152" customFormat="1" ht="12.75" customHeight="1" x14ac:dyDescent="0.25">
      <c r="A51" s="147"/>
      <c r="B51" s="148" t="s">
        <v>89</v>
      </c>
      <c r="C51" s="149" t="s">
        <v>99</v>
      </c>
      <c r="D51" s="149">
        <v>1.5</v>
      </c>
      <c r="E51" s="149" t="s">
        <v>90</v>
      </c>
      <c r="F51" s="150">
        <v>15915</v>
      </c>
      <c r="G51" s="150">
        <f t="shared" si="1"/>
        <v>23872.5</v>
      </c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</row>
    <row r="52" spans="1:243" s="152" customFormat="1" ht="12.75" customHeight="1" x14ac:dyDescent="0.25">
      <c r="A52" s="147"/>
      <c r="B52" s="148" t="s">
        <v>91</v>
      </c>
      <c r="C52" s="153" t="s">
        <v>99</v>
      </c>
      <c r="D52" s="154">
        <v>2</v>
      </c>
      <c r="E52" s="153" t="s">
        <v>90</v>
      </c>
      <c r="F52" s="150">
        <v>12732</v>
      </c>
      <c r="G52" s="150">
        <f t="shared" si="1"/>
        <v>25464</v>
      </c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1"/>
      <c r="HY52" s="151"/>
      <c r="HZ52" s="151"/>
      <c r="IA52" s="151"/>
      <c r="IB52" s="151"/>
      <c r="IC52" s="151"/>
      <c r="ID52" s="151"/>
      <c r="IE52" s="151"/>
      <c r="IF52" s="151"/>
      <c r="IG52" s="151"/>
      <c r="IH52" s="151"/>
      <c r="II52" s="151"/>
    </row>
    <row r="53" spans="1:243" s="152" customFormat="1" ht="12.75" customHeight="1" x14ac:dyDescent="0.25">
      <c r="A53" s="147"/>
      <c r="B53" s="148" t="s">
        <v>92</v>
      </c>
      <c r="C53" s="153" t="s">
        <v>99</v>
      </c>
      <c r="D53" s="154">
        <v>1</v>
      </c>
      <c r="E53" s="153" t="s">
        <v>93</v>
      </c>
      <c r="F53" s="150">
        <v>14854</v>
      </c>
      <c r="G53" s="150">
        <f t="shared" si="1"/>
        <v>14854</v>
      </c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51"/>
      <c r="HY53" s="151"/>
      <c r="HZ53" s="151"/>
      <c r="IA53" s="151"/>
      <c r="IB53" s="151"/>
      <c r="IC53" s="151"/>
      <c r="ID53" s="151"/>
      <c r="IE53" s="151"/>
      <c r="IF53" s="151"/>
      <c r="IG53" s="151"/>
      <c r="IH53" s="151"/>
      <c r="II53" s="151"/>
    </row>
    <row r="54" spans="1:243" s="160" customFormat="1" ht="12.75" customHeight="1" x14ac:dyDescent="0.25">
      <c r="A54" s="155"/>
      <c r="B54" s="156" t="s">
        <v>94</v>
      </c>
      <c r="C54" s="157"/>
      <c r="D54" s="157"/>
      <c r="E54" s="157"/>
      <c r="F54" s="158" t="s">
        <v>79</v>
      </c>
      <c r="G54" s="158" t="s">
        <v>79</v>
      </c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  <c r="IG54" s="159"/>
      <c r="IH54" s="159"/>
      <c r="II54" s="159"/>
    </row>
    <row r="55" spans="1:243" s="152" customFormat="1" ht="12.75" customHeight="1" x14ac:dyDescent="0.25">
      <c r="A55" s="147"/>
      <c r="B55" s="148" t="s">
        <v>95</v>
      </c>
      <c r="C55" s="153" t="s">
        <v>32</v>
      </c>
      <c r="D55" s="154">
        <v>15</v>
      </c>
      <c r="E55" s="153" t="s">
        <v>96</v>
      </c>
      <c r="F55" s="150">
        <v>10378</v>
      </c>
      <c r="G55" s="150">
        <f t="shared" si="1"/>
        <v>155670</v>
      </c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1"/>
      <c r="FL55" s="151"/>
      <c r="FM55" s="151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1"/>
    </row>
    <row r="56" spans="1:243" s="152" customFormat="1" ht="12.75" customHeight="1" x14ac:dyDescent="0.25">
      <c r="A56" s="147"/>
      <c r="B56" s="148" t="s">
        <v>97</v>
      </c>
      <c r="C56" s="153" t="s">
        <v>32</v>
      </c>
      <c r="D56" s="154">
        <v>5</v>
      </c>
      <c r="E56" s="153" t="s">
        <v>90</v>
      </c>
      <c r="F56" s="150">
        <v>2146</v>
      </c>
      <c r="G56" s="150">
        <f t="shared" si="1"/>
        <v>10730</v>
      </c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  <c r="HQ56" s="151"/>
      <c r="HR56" s="151"/>
      <c r="HS56" s="151"/>
      <c r="HT56" s="151"/>
      <c r="HU56" s="151"/>
      <c r="HV56" s="151"/>
      <c r="HW56" s="151"/>
      <c r="HX56" s="151"/>
      <c r="HY56" s="151"/>
      <c r="HZ56" s="151"/>
      <c r="IA56" s="151"/>
      <c r="IB56" s="151"/>
      <c r="IC56" s="151"/>
      <c r="ID56" s="151"/>
      <c r="IE56" s="151"/>
      <c r="IF56" s="151"/>
      <c r="IG56" s="151"/>
      <c r="IH56" s="151"/>
      <c r="II56" s="151"/>
    </row>
    <row r="57" spans="1:243" s="152" customFormat="1" ht="12.75" customHeight="1" x14ac:dyDescent="0.25">
      <c r="A57" s="147"/>
      <c r="B57" s="148" t="s">
        <v>98</v>
      </c>
      <c r="C57" s="149" t="s">
        <v>99</v>
      </c>
      <c r="D57" s="149">
        <v>1.2</v>
      </c>
      <c r="E57" s="149" t="s">
        <v>93</v>
      </c>
      <c r="F57" s="150">
        <v>71450</v>
      </c>
      <c r="G57" s="150">
        <f t="shared" si="1"/>
        <v>85740</v>
      </c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1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  <c r="IG57" s="151"/>
      <c r="IH57" s="151"/>
      <c r="II57" s="151"/>
    </row>
    <row r="58" spans="1:243" ht="13.5" customHeight="1" x14ac:dyDescent="0.25">
      <c r="A58" s="5"/>
      <c r="B58" s="49" t="s">
        <v>35</v>
      </c>
      <c r="C58" s="50"/>
      <c r="D58" s="50"/>
      <c r="E58" s="50"/>
      <c r="F58" s="50"/>
      <c r="G58" s="131">
        <f>SUM(G43:G57)</f>
        <v>728620.5</v>
      </c>
    </row>
    <row r="59" spans="1:243" ht="12" customHeight="1" x14ac:dyDescent="0.25">
      <c r="A59" s="2"/>
      <c r="B59" s="39"/>
      <c r="C59" s="40"/>
      <c r="D59" s="51"/>
      <c r="E59" s="51"/>
      <c r="F59" s="41"/>
      <c r="G59" s="41"/>
    </row>
    <row r="60" spans="1:243" ht="12" customHeight="1" x14ac:dyDescent="0.25">
      <c r="A60" s="5"/>
      <c r="B60" s="28" t="s">
        <v>36</v>
      </c>
      <c r="C60" s="29"/>
      <c r="D60" s="30"/>
      <c r="E60" s="30"/>
      <c r="F60" s="31"/>
      <c r="G60" s="31"/>
    </row>
    <row r="61" spans="1:243" ht="24" customHeight="1" x14ac:dyDescent="0.25">
      <c r="A61" s="5"/>
      <c r="B61" s="42" t="s">
        <v>37</v>
      </c>
      <c r="C61" s="43" t="s">
        <v>29</v>
      </c>
      <c r="D61" s="43" t="s">
        <v>30</v>
      </c>
      <c r="E61" s="42" t="s">
        <v>17</v>
      </c>
      <c r="F61" s="43" t="s">
        <v>18</v>
      </c>
      <c r="G61" s="42" t="s">
        <v>19</v>
      </c>
    </row>
    <row r="62" spans="1:243" ht="12.75" customHeight="1" x14ac:dyDescent="0.25">
      <c r="A62" s="16"/>
      <c r="B62" s="7" t="s">
        <v>100</v>
      </c>
      <c r="C62" s="48" t="s">
        <v>99</v>
      </c>
      <c r="D62" s="115">
        <v>60</v>
      </c>
      <c r="E62" s="24" t="s">
        <v>75</v>
      </c>
      <c r="F62" s="115">
        <v>557</v>
      </c>
      <c r="G62" s="115">
        <f>D62*F62</f>
        <v>33420</v>
      </c>
    </row>
    <row r="63" spans="1:243" ht="13.5" customHeight="1" x14ac:dyDescent="0.25">
      <c r="A63" s="5"/>
      <c r="B63" s="52" t="s">
        <v>38</v>
      </c>
      <c r="C63" s="53"/>
      <c r="D63" s="53"/>
      <c r="E63" s="53"/>
      <c r="F63" s="54"/>
      <c r="G63" s="132">
        <f>SUM(G62)</f>
        <v>33420</v>
      </c>
    </row>
    <row r="64" spans="1:243" ht="12" customHeight="1" x14ac:dyDescent="0.25">
      <c r="A64" s="2"/>
      <c r="B64" s="69"/>
      <c r="C64" s="69"/>
      <c r="D64" s="116"/>
      <c r="E64" s="69"/>
      <c r="F64" s="70"/>
      <c r="G64" s="70"/>
    </row>
    <row r="65" spans="1:7" ht="12" customHeight="1" x14ac:dyDescent="0.25">
      <c r="A65" s="66"/>
      <c r="B65" s="71" t="s">
        <v>39</v>
      </c>
      <c r="C65" s="72"/>
      <c r="D65" s="117"/>
      <c r="E65" s="72"/>
      <c r="F65" s="72"/>
      <c r="G65" s="73">
        <f>G27+G32+G39+G58+G63</f>
        <v>3412040.5</v>
      </c>
    </row>
    <row r="66" spans="1:7" ht="12" customHeight="1" x14ac:dyDescent="0.25">
      <c r="A66" s="66"/>
      <c r="B66" s="74" t="s">
        <v>40</v>
      </c>
      <c r="C66" s="56"/>
      <c r="D66" s="118"/>
      <c r="E66" s="56"/>
      <c r="F66" s="56"/>
      <c r="G66" s="75">
        <f>G65*0.05</f>
        <v>170602.02500000002</v>
      </c>
    </row>
    <row r="67" spans="1:7" ht="12" customHeight="1" x14ac:dyDescent="0.25">
      <c r="A67" s="66"/>
      <c r="B67" s="76" t="s">
        <v>41</v>
      </c>
      <c r="C67" s="55"/>
      <c r="D67" s="119"/>
      <c r="E67" s="55"/>
      <c r="F67" s="55"/>
      <c r="G67" s="77">
        <f>G66+G65</f>
        <v>3582642.5249999999</v>
      </c>
    </row>
    <row r="68" spans="1:7" ht="12" customHeight="1" x14ac:dyDescent="0.25">
      <c r="A68" s="66"/>
      <c r="B68" s="74" t="s">
        <v>42</v>
      </c>
      <c r="C68" s="56"/>
      <c r="D68" s="118"/>
      <c r="E68" s="56"/>
      <c r="F68" s="56"/>
      <c r="G68" s="75">
        <f>G12</f>
        <v>9720000</v>
      </c>
    </row>
    <row r="69" spans="1:7" ht="12" customHeight="1" x14ac:dyDescent="0.25">
      <c r="A69" s="66"/>
      <c r="B69" s="78" t="s">
        <v>43</v>
      </c>
      <c r="C69" s="79"/>
      <c r="D69" s="120"/>
      <c r="E69" s="79"/>
      <c r="F69" s="79"/>
      <c r="G69" s="80">
        <f>G68-G67</f>
        <v>6137357.4749999996</v>
      </c>
    </row>
    <row r="70" spans="1:7" ht="12" customHeight="1" x14ac:dyDescent="0.25">
      <c r="A70" s="66"/>
      <c r="B70" s="67" t="s">
        <v>44</v>
      </c>
      <c r="C70" s="68"/>
      <c r="D70" s="121"/>
      <c r="E70" s="68"/>
      <c r="F70" s="68"/>
      <c r="G70" s="63"/>
    </row>
    <row r="71" spans="1:7" ht="12.75" customHeight="1" thickBot="1" x14ac:dyDescent="0.3">
      <c r="A71" s="66"/>
      <c r="B71" s="81"/>
      <c r="C71" s="68"/>
      <c r="D71" s="121"/>
      <c r="E71" s="68"/>
      <c r="F71" s="68"/>
      <c r="G71" s="63"/>
    </row>
    <row r="72" spans="1:7" ht="12" customHeight="1" x14ac:dyDescent="0.25">
      <c r="A72" s="66"/>
      <c r="B72" s="89" t="s">
        <v>45</v>
      </c>
      <c r="C72" s="90"/>
      <c r="D72" s="122"/>
      <c r="E72" s="90"/>
      <c r="F72" s="91"/>
      <c r="G72" s="63"/>
    </row>
    <row r="73" spans="1:7" ht="12" customHeight="1" x14ac:dyDescent="0.25">
      <c r="A73" s="66"/>
      <c r="B73" s="92" t="s">
        <v>46</v>
      </c>
      <c r="C73" s="65"/>
      <c r="D73" s="123"/>
      <c r="E73" s="65"/>
      <c r="F73" s="93"/>
      <c r="G73" s="63"/>
    </row>
    <row r="74" spans="1:7" ht="12" customHeight="1" x14ac:dyDescent="0.25">
      <c r="A74" s="66"/>
      <c r="B74" s="92" t="s">
        <v>47</v>
      </c>
      <c r="C74" s="65"/>
      <c r="D74" s="123"/>
      <c r="E74" s="65"/>
      <c r="F74" s="93"/>
      <c r="G74" s="63"/>
    </row>
    <row r="75" spans="1:7" ht="12" customHeight="1" x14ac:dyDescent="0.25">
      <c r="A75" s="66"/>
      <c r="B75" s="92" t="s">
        <v>48</v>
      </c>
      <c r="C75" s="65"/>
      <c r="D75" s="123"/>
      <c r="E75" s="65"/>
      <c r="F75" s="93"/>
      <c r="G75" s="63"/>
    </row>
    <row r="76" spans="1:7" ht="12" customHeight="1" x14ac:dyDescent="0.25">
      <c r="A76" s="66"/>
      <c r="B76" s="92" t="s">
        <v>49</v>
      </c>
      <c r="C76" s="65"/>
      <c r="D76" s="123"/>
      <c r="E76" s="65"/>
      <c r="F76" s="93"/>
      <c r="G76" s="63"/>
    </row>
    <row r="77" spans="1:7" ht="12" customHeight="1" x14ac:dyDescent="0.25">
      <c r="A77" s="66"/>
      <c r="B77" s="92" t="s">
        <v>50</v>
      </c>
      <c r="C77" s="65"/>
      <c r="D77" s="123"/>
      <c r="E77" s="65"/>
      <c r="F77" s="93"/>
      <c r="G77" s="63"/>
    </row>
    <row r="78" spans="1:7" ht="12.75" customHeight="1" thickBot="1" x14ac:dyDescent="0.3">
      <c r="A78" s="66"/>
      <c r="B78" s="94" t="s">
        <v>51</v>
      </c>
      <c r="C78" s="95"/>
      <c r="D78" s="124"/>
      <c r="E78" s="95"/>
      <c r="F78" s="96"/>
      <c r="G78" s="63"/>
    </row>
    <row r="79" spans="1:7" ht="12.75" customHeight="1" x14ac:dyDescent="0.25">
      <c r="A79" s="66"/>
      <c r="B79" s="87"/>
      <c r="C79" s="65"/>
      <c r="D79" s="123"/>
      <c r="E79" s="65"/>
      <c r="F79" s="65"/>
      <c r="G79" s="63"/>
    </row>
    <row r="80" spans="1:7" ht="15" customHeight="1" thickBot="1" x14ac:dyDescent="0.3">
      <c r="A80" s="66"/>
      <c r="B80" s="172" t="s">
        <v>52</v>
      </c>
      <c r="C80" s="173"/>
      <c r="D80" s="125"/>
      <c r="E80" s="57"/>
      <c r="F80" s="57"/>
      <c r="G80" s="63"/>
    </row>
    <row r="81" spans="1:7" ht="12" customHeight="1" x14ac:dyDescent="0.25">
      <c r="A81" s="66"/>
      <c r="B81" s="83" t="s">
        <v>37</v>
      </c>
      <c r="C81" s="58" t="s">
        <v>53</v>
      </c>
      <c r="D81" s="126" t="s">
        <v>54</v>
      </c>
      <c r="E81" s="57"/>
      <c r="F81" s="57"/>
      <c r="G81" s="63"/>
    </row>
    <row r="82" spans="1:7" ht="12" customHeight="1" x14ac:dyDescent="0.25">
      <c r="A82" s="66"/>
      <c r="B82" s="84" t="s">
        <v>55</v>
      </c>
      <c r="C82" s="59">
        <f>G27</f>
        <v>2250000</v>
      </c>
      <c r="D82" s="127">
        <f>(C82/C88)</f>
        <v>0.628028050328577</v>
      </c>
      <c r="E82" s="57"/>
      <c r="F82" s="57"/>
      <c r="G82" s="63"/>
    </row>
    <row r="83" spans="1:7" ht="12" customHeight="1" x14ac:dyDescent="0.25">
      <c r="A83" s="66"/>
      <c r="B83" s="84" t="s">
        <v>56</v>
      </c>
      <c r="C83" s="60">
        <v>0</v>
      </c>
      <c r="D83" s="127">
        <v>0</v>
      </c>
      <c r="E83" s="57"/>
      <c r="F83" s="57"/>
      <c r="G83" s="63"/>
    </row>
    <row r="84" spans="1:7" ht="12" customHeight="1" x14ac:dyDescent="0.25">
      <c r="A84" s="66"/>
      <c r="B84" s="84" t="s">
        <v>57</v>
      </c>
      <c r="C84" s="59">
        <f>G39</f>
        <v>400000</v>
      </c>
      <c r="D84" s="127">
        <f>(C84/C88)</f>
        <v>0.11164943116952479</v>
      </c>
      <c r="E84" s="57"/>
      <c r="F84" s="57"/>
      <c r="G84" s="63"/>
    </row>
    <row r="85" spans="1:7" ht="12" customHeight="1" x14ac:dyDescent="0.25">
      <c r="A85" s="66"/>
      <c r="B85" s="84" t="s">
        <v>28</v>
      </c>
      <c r="C85" s="59">
        <f>G58</f>
        <v>728620.5</v>
      </c>
      <c r="D85" s="127">
        <f>(C85/C88)</f>
        <v>0.20337516090863686</v>
      </c>
      <c r="E85" s="57"/>
      <c r="F85" s="57"/>
      <c r="G85" s="63"/>
    </row>
    <row r="86" spans="1:7" ht="12" customHeight="1" x14ac:dyDescent="0.25">
      <c r="A86" s="66"/>
      <c r="B86" s="84" t="s">
        <v>58</v>
      </c>
      <c r="C86" s="61">
        <f>G63</f>
        <v>33420</v>
      </c>
      <c r="D86" s="127">
        <f>(C86/C88)</f>
        <v>9.3283099742137963E-3</v>
      </c>
      <c r="E86" s="62"/>
      <c r="F86" s="62"/>
      <c r="G86" s="63"/>
    </row>
    <row r="87" spans="1:7" ht="12" customHeight="1" x14ac:dyDescent="0.25">
      <c r="A87" s="66"/>
      <c r="B87" s="84" t="s">
        <v>59</v>
      </c>
      <c r="C87" s="61">
        <f>G66</f>
        <v>170602.02500000002</v>
      </c>
      <c r="D87" s="127">
        <f>(C87/C88)</f>
        <v>4.7619047619047623E-2</v>
      </c>
      <c r="E87" s="62"/>
      <c r="F87" s="62"/>
      <c r="G87" s="63"/>
    </row>
    <row r="88" spans="1:7" ht="12.75" customHeight="1" thickBot="1" x14ac:dyDescent="0.3">
      <c r="A88" s="66"/>
      <c r="B88" s="85" t="s">
        <v>60</v>
      </c>
      <c r="C88" s="86">
        <f>SUM(C82:C87)</f>
        <v>3582642.5249999999</v>
      </c>
      <c r="D88" s="128">
        <f>SUM(D82:D87)</f>
        <v>1</v>
      </c>
      <c r="E88" s="62"/>
      <c r="F88" s="62"/>
      <c r="G88" s="63"/>
    </row>
    <row r="89" spans="1:7" ht="12" customHeight="1" x14ac:dyDescent="0.25">
      <c r="A89" s="66"/>
      <c r="B89" s="81"/>
      <c r="C89" s="68"/>
      <c r="D89" s="121"/>
      <c r="E89" s="68"/>
      <c r="F89" s="68"/>
      <c r="G89" s="63"/>
    </row>
    <row r="90" spans="1:7" ht="12.75" customHeight="1" thickBot="1" x14ac:dyDescent="0.3">
      <c r="A90" s="66"/>
      <c r="B90" s="82"/>
      <c r="C90" s="68"/>
      <c r="D90" s="121"/>
      <c r="E90" s="68"/>
      <c r="F90" s="68"/>
      <c r="G90" s="63"/>
    </row>
    <row r="91" spans="1:7" ht="12" customHeight="1" thickBot="1" x14ac:dyDescent="0.3">
      <c r="A91" s="66"/>
      <c r="B91" s="169" t="s">
        <v>101</v>
      </c>
      <c r="C91" s="170"/>
      <c r="D91" s="170"/>
      <c r="E91" s="171"/>
      <c r="F91" s="62"/>
      <c r="G91" s="63"/>
    </row>
    <row r="92" spans="1:7" ht="12" customHeight="1" x14ac:dyDescent="0.25">
      <c r="A92" s="66"/>
      <c r="B92" s="98" t="s">
        <v>102</v>
      </c>
      <c r="C92" s="133">
        <v>1200</v>
      </c>
      <c r="D92" s="133">
        <f>G9</f>
        <v>1800</v>
      </c>
      <c r="E92" s="133">
        <v>2400</v>
      </c>
      <c r="F92" s="97"/>
      <c r="G92" s="64"/>
    </row>
    <row r="93" spans="1:7" ht="12.75" customHeight="1" thickBot="1" x14ac:dyDescent="0.3">
      <c r="A93" s="66"/>
      <c r="B93" s="85" t="s">
        <v>103</v>
      </c>
      <c r="C93" s="86">
        <f>(G67/C92)</f>
        <v>2985.5354374999997</v>
      </c>
      <c r="D93" s="134">
        <f>(G67/D92)</f>
        <v>1990.3569583333333</v>
      </c>
      <c r="E93" s="135">
        <f>(G67/E92)</f>
        <v>1492.7677187499999</v>
      </c>
      <c r="F93" s="97"/>
      <c r="G93" s="64"/>
    </row>
    <row r="94" spans="1:7" ht="15.6" customHeight="1" x14ac:dyDescent="0.25">
      <c r="A94" s="66"/>
      <c r="B94" s="88" t="s">
        <v>61</v>
      </c>
      <c r="C94" s="65"/>
      <c r="D94" s="123"/>
      <c r="E94" s="65"/>
      <c r="F94" s="65"/>
      <c r="G94" s="65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 NIVEL MEDIO BAJO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2022-06-17T18:16:17Z</dcterms:modified>
</cp:coreProperties>
</file>