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19200" windowHeight="10095"/>
  </bookViews>
  <sheets>
    <sheet name="ALMENDRO NIVEL MEDIO AL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54" i="1"/>
  <c r="G53" i="1"/>
  <c r="G52" i="1"/>
  <c r="G50" i="1"/>
  <c r="G49" i="1"/>
  <c r="G64" i="1" l="1"/>
  <c r="G36" i="1" l="1"/>
  <c r="G40" i="1" s="1"/>
  <c r="D95" i="1" l="1"/>
  <c r="G66" i="1"/>
  <c r="C89" i="1" s="1"/>
  <c r="G45" i="1"/>
  <c r="G46" i="1"/>
  <c r="G47" i="1"/>
  <c r="G59" i="1"/>
  <c r="G44" i="1"/>
  <c r="G22" i="1"/>
  <c r="G23" i="1"/>
  <c r="G24" i="1"/>
  <c r="G25" i="1"/>
  <c r="G26" i="1"/>
  <c r="G21" i="1"/>
  <c r="G12" i="1"/>
  <c r="C87" i="1" l="1"/>
  <c r="G32" i="1"/>
  <c r="G71" i="1"/>
  <c r="G27" i="1" l="1"/>
  <c r="C85" i="1" s="1"/>
  <c r="G60" i="1"/>
  <c r="C88" i="1" s="1"/>
  <c r="G68" i="1" l="1"/>
  <c r="G69" i="1" s="1"/>
  <c r="G70" i="1" l="1"/>
  <c r="D96" i="1" s="1"/>
  <c r="C90" i="1"/>
  <c r="G72" i="1" l="1"/>
  <c r="E96" i="1"/>
  <c r="C96" i="1"/>
  <c r="C91" i="1"/>
  <c r="D88" i="1" l="1"/>
  <c r="D89" i="1"/>
  <c r="D85" i="1"/>
  <c r="D87" i="1"/>
  <c r="D90" i="1"/>
  <c r="D91" i="1" l="1"/>
</calcChain>
</file>

<file path=xl/sharedStrings.xml><?xml version="1.0" encoding="utf-8"?>
<sst xmlns="http://schemas.openxmlformats.org/spreadsheetml/2006/main" count="183" uniqueCount="112">
  <si>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</si>
  <si>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</si>
  <si>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</si>
  <si>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</si>
  <si>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</si>
  <si>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</si>
  <si>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</si>
  <si>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</si>
  <si>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</si>
  <si>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</si>
  <si>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</si>
  <si>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</si>
  <si>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</si>
  <si>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</si>
  <si>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</si>
  <si>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</si>
  <si>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</si>
  <si>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</si>
  <si>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</si>
  <si>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</si>
  <si>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</si>
  <si>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</si>
  <si>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</si>
  <si>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</si>
  <si>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</si>
  <si>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</si>
  <si>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</si>
  <si>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</si>
  <si>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</si>
  <si>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</si>
  <si>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</si>
  <si>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</si>
  <si>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HERBICIDAS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</si>
  <si>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</si>
  <si>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</si>
  <si>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</si>
  <si>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</si>
  <si>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</si>
  <si>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</si>
  <si>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</si>
  <si>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</si>
  <si>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</si>
  <si>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</si>
  <si>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</si>
  <si>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</si>
  <si>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</si>
  <si>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</si>
  <si>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</si>
  <si>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</si>
  <si>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</si>
  <si>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</si>
  <si>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</si>
  <si>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</si>
  <si>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</si>
  <si>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</si>
  <si>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</si>
  <si>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</si>
  <si>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</si>
  <si>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</si>
  <si>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</si>
  <si>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</si>
  <si>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</si>
  <si>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ALMENDRO</t>
  </si>
  <si>
    <t>NONPAREIL - EN PRODUCCIÓN</t>
  </si>
  <si>
    <t>MEDIO-ALTO</t>
  </si>
  <si>
    <t>METROPOLITANA</t>
  </si>
  <si>
    <t>SAN BERNARDO</t>
  </si>
  <si>
    <t>Mercado mayorista</t>
  </si>
  <si>
    <t>HELADAS, LLUVIAS EXTEMPORÁNEAS  y SEQUÍA</t>
  </si>
  <si>
    <t>RENDIMIENTO (Kg/Há.)</t>
  </si>
  <si>
    <t>PRECIO ESPERADO ($/kg)</t>
  </si>
  <si>
    <t>Feb-Mar</t>
  </si>
  <si>
    <t>Poda y pintura de corte</t>
  </si>
  <si>
    <t>May-Jun</t>
  </si>
  <si>
    <t>Poda en verde</t>
  </si>
  <si>
    <t>Sep-Nov</t>
  </si>
  <si>
    <t>Aplicación de agroquímicos</t>
  </si>
  <si>
    <t>Anual</t>
  </si>
  <si>
    <t>Riego</t>
  </si>
  <si>
    <t>Cosecha + Despelonado (Manual)</t>
  </si>
  <si>
    <t>Ene - Feb-Mar</t>
  </si>
  <si>
    <t>Control manual de malezas</t>
  </si>
  <si>
    <t xml:space="preserve"> </t>
  </si>
  <si>
    <t>Aplicación de pesticida</t>
  </si>
  <si>
    <t>Triturar residuos de poda</t>
  </si>
  <si>
    <t>Carga de Sacos Cosecha</t>
  </si>
  <si>
    <t>Flete para comercialización</t>
  </si>
  <si>
    <t>MCPA 750SL</t>
  </si>
  <si>
    <t>Oct-Feb</t>
  </si>
  <si>
    <t>Ago-Oct</t>
  </si>
  <si>
    <t xml:space="preserve">Clorpirifos 48CE </t>
  </si>
  <si>
    <t>Jun-Jul</t>
  </si>
  <si>
    <t>Aceite Citroliv</t>
  </si>
  <si>
    <t>Abamite ME</t>
  </si>
  <si>
    <t>Sep-Oct</t>
  </si>
  <si>
    <t>FUNGICIDAS</t>
  </si>
  <si>
    <t>Oxicloruro de cobre</t>
  </si>
  <si>
    <t>Mar-Jul</t>
  </si>
  <si>
    <t>Azufre mojable</t>
  </si>
  <si>
    <t>Mystic 520 SC</t>
  </si>
  <si>
    <t>Lt</t>
  </si>
  <si>
    <t>Oct-Nov</t>
  </si>
  <si>
    <t>Petróleo para riego</t>
  </si>
  <si>
    <t>Análisis Foliar</t>
  </si>
  <si>
    <t>ESCENARIOS COSTO UNITARIO  ($/kg)</t>
  </si>
  <si>
    <t>Rendimiento (kg/hà)</t>
  </si>
  <si>
    <t>Costo unitario ($/kg) (*)</t>
  </si>
  <si>
    <t xml:space="preserve">UNidad </t>
  </si>
  <si>
    <t>Jul</t>
  </si>
  <si>
    <t>Ago</t>
  </si>
  <si>
    <t>Paine y todos sus sectores</t>
  </si>
  <si>
    <t>Riperfull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</si>
</sst>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9"/>
      <color rgb="FFFF0000"/>
      <name val="Calibri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49" fontId="14" fillId="2" borderId="40" xfId="0" applyNumberFormat="1" applyFont="1" applyFill="1" applyBorder="1" applyAlignment="1">
      <alignment vertical="center"/>
    </xf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6" borderId="3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9" fontId="14" fillId="2" borderId="33" xfId="0" applyNumberFormat="1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 vertical="center"/>
    </xf>
    <xf numFmtId="9" fontId="12" fillId="8" borderId="36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165" fontId="12" fillId="8" borderId="35" xfId="0" applyNumberFormat="1" applyFont="1" applyFill="1" applyBorder="1" applyAlignment="1">
      <alignment horizontal="right" vertical="center"/>
    </xf>
    <xf numFmtId="165" fontId="12" fillId="8" borderId="3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12" fillId="8" borderId="47" xfId="0" applyNumberFormat="1" applyFont="1" applyFill="1" applyBorder="1" applyAlignment="1">
      <alignment vertical="center"/>
    </xf>
    <xf numFmtId="49" fontId="12" fillId="8" borderId="48" xfId="0" applyNumberFormat="1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right" vertical="center" wrapText="1"/>
    </xf>
    <xf numFmtId="3" fontId="12" fillId="8" borderId="48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17" fontId="19" fillId="0" borderId="53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 wrapText="1"/>
    </xf>
    <xf numFmtId="0" fontId="20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/>
    <xf numFmtId="49" fontId="23" fillId="2" borderId="6" xfId="0" applyNumberFormat="1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4" fillId="2" borderId="6" xfId="0" applyNumberFormat="1" applyFont="1" applyFill="1" applyBorder="1" applyAlignment="1">
      <alignment horizontal="center"/>
    </xf>
    <xf numFmtId="3" fontId="24" fillId="2" borderId="6" xfId="0" applyNumberFormat="1" applyFont="1" applyFill="1" applyBorder="1" applyAlignment="1">
      <alignment horizontal="center"/>
    </xf>
    <xf numFmtId="0" fontId="22" fillId="0" borderId="0" xfId="0" applyNumberFormat="1" applyFont="1" applyAlignment="1"/>
    <xf numFmtId="0" fontId="22" fillId="0" borderId="0" xfId="0" applyFont="1" applyAlignment="1"/>
    <xf numFmtId="49" fontId="24" fillId="2" borderId="6" xfId="0" applyNumberFormat="1" applyFont="1" applyFill="1" applyBorder="1" applyAlignment="1"/>
    <xf numFmtId="49" fontId="24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/>
    <xf numFmtId="0" fontId="24" fillId="2" borderId="6" xfId="0" applyFont="1" applyFill="1" applyBorder="1" applyAlignment="1">
      <alignment horizontal="center"/>
    </xf>
    <xf numFmtId="49" fontId="24" fillId="2" borderId="19" xfId="0" applyNumberFormat="1" applyFont="1" applyFill="1" applyBorder="1" applyAlignment="1"/>
    <xf numFmtId="49" fontId="24" fillId="2" borderId="19" xfId="0" applyNumberFormat="1" applyFont="1" applyFill="1" applyBorder="1" applyAlignment="1">
      <alignment horizontal="center"/>
    </xf>
    <xf numFmtId="0" fontId="24" fillId="2" borderId="19" xfId="0" applyNumberFormat="1" applyFont="1" applyFill="1" applyBorder="1" applyAlignment="1">
      <alignment horizontal="center"/>
    </xf>
    <xf numFmtId="3" fontId="24" fillId="2" borderId="19" xfId="0" applyNumberFormat="1" applyFont="1" applyFill="1" applyBorder="1" applyAlignment="1">
      <alignment horizont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left"/>
    </xf>
    <xf numFmtId="49" fontId="4" fillId="2" borderId="46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285748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190500"/>
          <a:ext cx="597217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7"/>
  <sheetViews>
    <sheetView showGridLines="0" tabSelected="1" workbookViewId="0">
      <selection activeCell="G72" sqref="G7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42578125" style="1" customWidth="1"/>
    <col min="3" max="3" width="19" style="1" customWidth="1"/>
    <col min="4" max="4" width="8.28515625" style="99" customWidth="1"/>
    <col min="5" max="5" width="12.42578125" style="99" customWidth="1"/>
    <col min="6" max="6" width="12.140625" style="99" customWidth="1"/>
    <col min="7" max="7" width="14.85546875" style="99" customWidth="1"/>
    <col min="8" max="240" width="10.85546875" style="1" customWidth="1"/>
  </cols>
  <sheetData>
    <row r="1" spans="1:7" ht="15" customHeight="1" x14ac:dyDescent="0.25">
      <c r="A1" s="2"/>
      <c r="B1" s="2"/>
      <c r="C1" s="2"/>
      <c r="D1" s="80"/>
      <c r="E1" s="80"/>
      <c r="F1" s="80"/>
      <c r="G1" s="80"/>
    </row>
    <row r="2" spans="1:7" ht="15" customHeight="1" x14ac:dyDescent="0.25">
      <c r="A2" s="2"/>
      <c r="B2" s="2"/>
      <c r="C2" s="2"/>
      <c r="D2" s="80"/>
      <c r="E2" s="80"/>
      <c r="F2" s="80"/>
      <c r="G2" s="80"/>
    </row>
    <row r="3" spans="1:7" ht="15" customHeight="1" x14ac:dyDescent="0.25">
      <c r="A3" s="2"/>
      <c r="B3" s="2"/>
      <c r="C3" s="2"/>
      <c r="D3" s="80"/>
      <c r="E3" s="80"/>
      <c r="F3" s="80"/>
      <c r="G3" s="80"/>
    </row>
    <row r="4" spans="1:7" ht="15" customHeight="1" x14ac:dyDescent="0.25">
      <c r="A4" s="2"/>
      <c r="B4" s="2"/>
      <c r="C4" s="2"/>
      <c r="D4" s="80"/>
      <c r="E4" s="80"/>
      <c r="F4" s="80"/>
      <c r="G4" s="80"/>
    </row>
    <row r="5" spans="1:7" ht="15" customHeight="1" x14ac:dyDescent="0.25">
      <c r="A5" s="2"/>
      <c r="B5" s="2"/>
      <c r="C5" s="2"/>
      <c r="D5" s="80"/>
      <c r="E5" s="80"/>
      <c r="F5" s="80"/>
      <c r="G5" s="80"/>
    </row>
    <row r="6" spans="1:7" ht="15" customHeight="1" x14ac:dyDescent="0.25">
      <c r="A6" s="2"/>
      <c r="B6" s="2"/>
      <c r="C6" s="2"/>
      <c r="D6" s="80"/>
      <c r="E6" s="80"/>
      <c r="F6" s="80"/>
      <c r="G6" s="80"/>
    </row>
    <row r="7" spans="1:7" ht="15" customHeight="1" x14ac:dyDescent="0.25">
      <c r="A7" s="2"/>
      <c r="B7" s="2"/>
      <c r="C7" s="2"/>
      <c r="D7" s="80"/>
      <c r="E7" s="80"/>
      <c r="F7" s="80"/>
      <c r="G7" s="80"/>
    </row>
    <row r="8" spans="1:7" ht="15" customHeight="1" x14ac:dyDescent="0.25">
      <c r="A8" s="2"/>
      <c r="B8" s="3"/>
      <c r="C8" s="4"/>
      <c r="D8" s="80"/>
      <c r="E8" s="81"/>
      <c r="F8" s="81"/>
      <c r="G8" s="81"/>
    </row>
    <row r="9" spans="1:7" ht="12" customHeight="1" x14ac:dyDescent="0.25">
      <c r="A9" s="5"/>
      <c r="B9" s="6" t="s">
        <v>0</v>
      </c>
      <c r="C9" s="7" t="s">
        <v>62</v>
      </c>
      <c r="D9" s="100"/>
      <c r="E9" s="160" t="s">
        <v>69</v>
      </c>
      <c r="F9" s="161"/>
      <c r="G9" s="130">
        <v>4500</v>
      </c>
    </row>
    <row r="10" spans="1:7" ht="27" customHeight="1" x14ac:dyDescent="0.25">
      <c r="A10" s="5"/>
      <c r="B10" s="8" t="s">
        <v>1</v>
      </c>
      <c r="C10" s="73" t="s">
        <v>63</v>
      </c>
      <c r="D10" s="101"/>
      <c r="E10" s="158" t="s">
        <v>2</v>
      </c>
      <c r="F10" s="159"/>
      <c r="G10" s="122" t="s">
        <v>71</v>
      </c>
    </row>
    <row r="11" spans="1:7" ht="18" customHeight="1" x14ac:dyDescent="0.25">
      <c r="A11" s="5"/>
      <c r="B11" s="8" t="s">
        <v>3</v>
      </c>
      <c r="C11" s="10" t="s">
        <v>64</v>
      </c>
      <c r="D11" s="101"/>
      <c r="E11" s="156" t="s">
        <v>70</v>
      </c>
      <c r="F11" s="157"/>
      <c r="G11" s="128">
        <v>5400</v>
      </c>
    </row>
    <row r="12" spans="1:7" ht="14.25" customHeight="1" x14ac:dyDescent="0.25">
      <c r="A12" s="5"/>
      <c r="B12" s="8" t="s">
        <v>4</v>
      </c>
      <c r="C12" s="11" t="s">
        <v>65</v>
      </c>
      <c r="D12" s="101"/>
      <c r="E12" s="164" t="s">
        <v>5</v>
      </c>
      <c r="F12" s="165"/>
      <c r="G12" s="12">
        <f>G9*G11</f>
        <v>24300000</v>
      </c>
    </row>
    <row r="13" spans="1:7" ht="16.5" customHeight="1" x14ac:dyDescent="0.25">
      <c r="A13" s="5"/>
      <c r="B13" s="8" t="s">
        <v>6</v>
      </c>
      <c r="C13" s="10" t="s">
        <v>66</v>
      </c>
      <c r="D13" s="101"/>
      <c r="E13" s="156" t="s">
        <v>7</v>
      </c>
      <c r="F13" s="157"/>
      <c r="G13" s="124" t="s">
        <v>67</v>
      </c>
    </row>
    <row r="14" spans="1:7" ht="23.25" customHeight="1" x14ac:dyDescent="0.25">
      <c r="A14" s="5"/>
      <c r="B14" s="8" t="s">
        <v>8</v>
      </c>
      <c r="C14" s="133" t="s">
        <v>110</v>
      </c>
      <c r="D14" s="101"/>
      <c r="E14" s="158" t="s">
        <v>9</v>
      </c>
      <c r="F14" s="159"/>
      <c r="G14" s="131" t="s">
        <v>71</v>
      </c>
    </row>
    <row r="15" spans="1:7" ht="25.5" customHeight="1" x14ac:dyDescent="0.25">
      <c r="A15" s="5"/>
      <c r="B15" s="8" t="s">
        <v>10</v>
      </c>
      <c r="C15" s="132">
        <v>44726</v>
      </c>
      <c r="D15" s="101"/>
      <c r="E15" s="158" t="s">
        <v>11</v>
      </c>
      <c r="F15" s="159"/>
      <c r="G15" s="123" t="s">
        <v>68</v>
      </c>
    </row>
    <row r="16" spans="1:7" ht="12" customHeight="1" x14ac:dyDescent="0.25">
      <c r="A16" s="2"/>
      <c r="B16" s="13"/>
      <c r="C16" s="14"/>
      <c r="D16" s="102"/>
      <c r="E16" s="103"/>
      <c r="F16" s="103"/>
      <c r="G16" s="82"/>
    </row>
    <row r="17" spans="1:7" ht="12" customHeight="1" x14ac:dyDescent="0.25">
      <c r="A17" s="1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6"/>
      <c r="C18" s="17"/>
      <c r="D18" s="83"/>
      <c r="E18" s="83"/>
      <c r="F18" s="83"/>
      <c r="G18" s="83"/>
    </row>
    <row r="19" spans="1:7" ht="12" customHeight="1" x14ac:dyDescent="0.25">
      <c r="A19" s="5"/>
      <c r="B19" s="19" t="s">
        <v>13</v>
      </c>
      <c r="C19" s="20"/>
      <c r="D19" s="84"/>
      <c r="E19" s="84"/>
      <c r="F19" s="84"/>
      <c r="G19" s="84"/>
    </row>
    <row r="20" spans="1:7" ht="31.5" customHeight="1" x14ac:dyDescent="0.25">
      <c r="A20" s="15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5"/>
      <c r="B21" s="9" t="s">
        <v>72</v>
      </c>
      <c r="C21" s="22" t="s">
        <v>20</v>
      </c>
      <c r="D21" s="74">
        <v>30</v>
      </c>
      <c r="E21" s="22" t="s">
        <v>73</v>
      </c>
      <c r="F21" s="75">
        <v>30000</v>
      </c>
      <c r="G21" s="75">
        <f>D21*F21</f>
        <v>900000</v>
      </c>
    </row>
    <row r="22" spans="1:7" ht="12.75" customHeight="1" x14ac:dyDescent="0.25">
      <c r="A22" s="15"/>
      <c r="B22" s="72" t="s">
        <v>74</v>
      </c>
      <c r="C22" s="22" t="s">
        <v>20</v>
      </c>
      <c r="D22" s="74">
        <v>4</v>
      </c>
      <c r="E22" s="22" t="s">
        <v>75</v>
      </c>
      <c r="F22" s="75">
        <v>30000</v>
      </c>
      <c r="G22" s="75">
        <f t="shared" ref="G22:G26" si="0">D22*F22</f>
        <v>120000</v>
      </c>
    </row>
    <row r="23" spans="1:7" ht="12.75" customHeight="1" x14ac:dyDescent="0.25">
      <c r="A23" s="15"/>
      <c r="B23" s="72" t="s">
        <v>76</v>
      </c>
      <c r="C23" s="22" t="s">
        <v>20</v>
      </c>
      <c r="D23" s="74">
        <v>4</v>
      </c>
      <c r="E23" s="22" t="s">
        <v>77</v>
      </c>
      <c r="F23" s="75">
        <v>30000</v>
      </c>
      <c r="G23" s="75">
        <f t="shared" si="0"/>
        <v>120000</v>
      </c>
    </row>
    <row r="24" spans="1:7" ht="12.75" customHeight="1" x14ac:dyDescent="0.25">
      <c r="A24" s="15"/>
      <c r="B24" s="72" t="s">
        <v>78</v>
      </c>
      <c r="C24" s="22" t="s">
        <v>20</v>
      </c>
      <c r="D24" s="74">
        <v>15</v>
      </c>
      <c r="E24" s="22" t="s">
        <v>77</v>
      </c>
      <c r="F24" s="75">
        <v>30000</v>
      </c>
      <c r="G24" s="75">
        <f t="shared" si="0"/>
        <v>450000</v>
      </c>
    </row>
    <row r="25" spans="1:7" ht="15" x14ac:dyDescent="0.25">
      <c r="A25" s="15"/>
      <c r="B25" s="9" t="s">
        <v>79</v>
      </c>
      <c r="C25" s="22" t="s">
        <v>20</v>
      </c>
      <c r="D25" s="74">
        <v>80</v>
      </c>
      <c r="E25" s="22" t="s">
        <v>80</v>
      </c>
      <c r="F25" s="75">
        <v>30000</v>
      </c>
      <c r="G25" s="75">
        <f t="shared" si="0"/>
        <v>2400000</v>
      </c>
    </row>
    <row r="26" spans="1:7" ht="12.75" customHeight="1" x14ac:dyDescent="0.25">
      <c r="A26" s="15"/>
      <c r="B26" s="9" t="s">
        <v>81</v>
      </c>
      <c r="C26" s="22" t="s">
        <v>20</v>
      </c>
      <c r="D26" s="74">
        <v>3</v>
      </c>
      <c r="E26" s="22" t="s">
        <v>77</v>
      </c>
      <c r="F26" s="75">
        <v>30000</v>
      </c>
      <c r="G26" s="75">
        <f t="shared" si="0"/>
        <v>90000</v>
      </c>
    </row>
    <row r="27" spans="1:7" ht="12.75" customHeight="1" x14ac:dyDescent="0.25">
      <c r="A27" s="15"/>
      <c r="B27" s="23" t="s">
        <v>21</v>
      </c>
      <c r="C27" s="24"/>
      <c r="D27" s="24"/>
      <c r="E27" s="24"/>
      <c r="F27" s="24"/>
      <c r="G27" s="76">
        <f>SUM(G21:G26)</f>
        <v>4080000</v>
      </c>
    </row>
    <row r="28" spans="1:7" ht="12" customHeight="1" x14ac:dyDescent="0.25">
      <c r="A28" s="2"/>
      <c r="B28" s="16"/>
      <c r="C28" s="18"/>
      <c r="D28" s="83"/>
      <c r="E28" s="83"/>
      <c r="F28" s="85"/>
      <c r="G28" s="85"/>
    </row>
    <row r="29" spans="1:7" ht="12" customHeight="1" x14ac:dyDescent="0.25">
      <c r="A29" s="5"/>
      <c r="B29" s="25" t="s">
        <v>22</v>
      </c>
      <c r="C29" s="26"/>
      <c r="D29" s="27"/>
      <c r="E29" s="27"/>
      <c r="F29" s="27"/>
      <c r="G29" s="27"/>
    </row>
    <row r="30" spans="1:7" ht="24" customHeight="1" x14ac:dyDescent="0.25">
      <c r="A30" s="5"/>
      <c r="B30" s="28" t="s">
        <v>14</v>
      </c>
      <c r="C30" s="29" t="s">
        <v>15</v>
      </c>
      <c r="D30" s="29" t="s">
        <v>16</v>
      </c>
      <c r="E30" s="28" t="s">
        <v>17</v>
      </c>
      <c r="F30" s="29" t="s">
        <v>18</v>
      </c>
      <c r="G30" s="28" t="s">
        <v>19</v>
      </c>
    </row>
    <row r="31" spans="1:7" ht="12" customHeight="1" x14ac:dyDescent="0.25">
      <c r="A31" s="5"/>
      <c r="B31" s="30" t="s">
        <v>82</v>
      </c>
      <c r="C31" s="30" t="s">
        <v>82</v>
      </c>
      <c r="D31" s="30" t="s">
        <v>82</v>
      </c>
      <c r="E31" s="30" t="s">
        <v>82</v>
      </c>
      <c r="F31" s="77" t="s">
        <v>82</v>
      </c>
      <c r="G31" s="77">
        <v>0</v>
      </c>
    </row>
    <row r="32" spans="1:7" ht="12" customHeight="1" x14ac:dyDescent="0.25">
      <c r="A32" s="5"/>
      <c r="B32" s="78" t="s">
        <v>23</v>
      </c>
      <c r="C32" s="31"/>
      <c r="D32" s="31"/>
      <c r="E32" s="31"/>
      <c r="F32" s="31"/>
      <c r="G32" s="79">
        <f>SUM(G31)</f>
        <v>0</v>
      </c>
    </row>
    <row r="33" spans="1:240" ht="12" customHeight="1" x14ac:dyDescent="0.25">
      <c r="A33" s="2"/>
      <c r="B33" s="32"/>
      <c r="C33" s="33"/>
      <c r="D33" s="41"/>
      <c r="E33" s="41"/>
      <c r="F33" s="86"/>
      <c r="G33" s="86"/>
    </row>
    <row r="34" spans="1:240" ht="12" customHeight="1" x14ac:dyDescent="0.25">
      <c r="A34" s="5"/>
      <c r="B34" s="25" t="s">
        <v>24</v>
      </c>
      <c r="C34" s="26"/>
      <c r="D34" s="27"/>
      <c r="E34" s="27"/>
      <c r="F34" s="27"/>
      <c r="G34" s="27"/>
    </row>
    <row r="35" spans="1:240" ht="24" customHeight="1" x14ac:dyDescent="0.25">
      <c r="A35" s="5"/>
      <c r="B35" s="34" t="s">
        <v>14</v>
      </c>
      <c r="C35" s="34" t="s">
        <v>15</v>
      </c>
      <c r="D35" s="34" t="s">
        <v>16</v>
      </c>
      <c r="E35" s="34" t="s">
        <v>17</v>
      </c>
      <c r="F35" s="35" t="s">
        <v>18</v>
      </c>
      <c r="G35" s="34" t="s">
        <v>19</v>
      </c>
    </row>
    <row r="36" spans="1:240" ht="12.75" customHeight="1" x14ac:dyDescent="0.25">
      <c r="A36" s="15"/>
      <c r="B36" s="9" t="s">
        <v>83</v>
      </c>
      <c r="C36" s="22" t="s">
        <v>25</v>
      </c>
      <c r="D36" s="74">
        <v>2</v>
      </c>
      <c r="E36" s="22" t="s">
        <v>77</v>
      </c>
      <c r="F36" s="75">
        <v>257280</v>
      </c>
      <c r="G36" s="75">
        <f>D36*F36</f>
        <v>514560</v>
      </c>
    </row>
    <row r="37" spans="1:240" ht="12.75" customHeight="1" x14ac:dyDescent="0.25">
      <c r="A37" s="15"/>
      <c r="B37" s="9" t="s">
        <v>84</v>
      </c>
      <c r="C37" s="22" t="s">
        <v>25</v>
      </c>
      <c r="D37" s="74">
        <v>0.8</v>
      </c>
      <c r="E37" s="22" t="s">
        <v>108</v>
      </c>
      <c r="F37" s="75">
        <v>112560</v>
      </c>
      <c r="G37" s="75">
        <v>56000</v>
      </c>
    </row>
    <row r="38" spans="1:240" ht="12.75" customHeight="1" x14ac:dyDescent="0.25">
      <c r="A38" s="15"/>
      <c r="B38" s="9" t="s">
        <v>85</v>
      </c>
      <c r="C38" s="22" t="s">
        <v>25</v>
      </c>
      <c r="D38" s="74">
        <v>3</v>
      </c>
      <c r="E38" s="22" t="s">
        <v>109</v>
      </c>
      <c r="F38" s="75">
        <v>128640</v>
      </c>
      <c r="G38" s="75">
        <v>240000</v>
      </c>
    </row>
    <row r="39" spans="1:240" ht="12.75" customHeight="1" x14ac:dyDescent="0.25">
      <c r="A39" s="15"/>
      <c r="B39" s="9" t="s">
        <v>86</v>
      </c>
      <c r="C39" s="22" t="s">
        <v>25</v>
      </c>
      <c r="D39" s="74">
        <v>3</v>
      </c>
      <c r="E39" s="22" t="s">
        <v>77</v>
      </c>
      <c r="F39" s="75">
        <v>144720</v>
      </c>
      <c r="G39" s="75">
        <v>140000</v>
      </c>
    </row>
    <row r="40" spans="1:240" ht="12.75" customHeight="1" x14ac:dyDescent="0.25">
      <c r="A40" s="5"/>
      <c r="B40" s="36" t="s">
        <v>26</v>
      </c>
      <c r="C40" s="37"/>
      <c r="D40" s="37"/>
      <c r="E40" s="37"/>
      <c r="F40" s="37"/>
      <c r="G40" s="87">
        <f>G36+G37+G38+G39</f>
        <v>950560</v>
      </c>
    </row>
    <row r="41" spans="1:240" ht="12" customHeight="1" x14ac:dyDescent="0.25">
      <c r="A41" s="2"/>
      <c r="B41" s="32"/>
      <c r="C41" s="33"/>
      <c r="D41" s="41"/>
      <c r="E41" s="41"/>
      <c r="F41" s="86"/>
      <c r="G41" s="86"/>
    </row>
    <row r="42" spans="1:240" ht="12" customHeight="1" x14ac:dyDescent="0.25">
      <c r="A42" s="5"/>
      <c r="B42" s="25" t="s">
        <v>27</v>
      </c>
      <c r="C42" s="137" t="s">
        <v>82</v>
      </c>
      <c r="D42" s="27"/>
      <c r="E42" s="27"/>
      <c r="F42" s="27"/>
      <c r="G42" s="27"/>
    </row>
    <row r="43" spans="1:240" ht="43.5" customHeight="1" x14ac:dyDescent="0.25">
      <c r="A43" s="5"/>
      <c r="B43" s="35" t="s">
        <v>28</v>
      </c>
      <c r="C43" s="35" t="s">
        <v>29</v>
      </c>
      <c r="D43" s="35" t="s">
        <v>30</v>
      </c>
      <c r="E43" s="35" t="s">
        <v>17</v>
      </c>
      <c r="F43" s="35" t="s">
        <v>18</v>
      </c>
      <c r="G43" s="35" t="s">
        <v>19</v>
      </c>
    </row>
    <row r="44" spans="1:240" s="144" customFormat="1" ht="12.75" customHeight="1" x14ac:dyDescent="0.25">
      <c r="A44" s="138"/>
      <c r="B44" s="139" t="s">
        <v>83</v>
      </c>
      <c r="C44" s="140" t="s">
        <v>25</v>
      </c>
      <c r="D44" s="141">
        <v>4</v>
      </c>
      <c r="E44" s="140" t="s">
        <v>77</v>
      </c>
      <c r="F44" s="142">
        <v>212200</v>
      </c>
      <c r="G44" s="142">
        <f>D44*F44</f>
        <v>848800</v>
      </c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3"/>
      <c r="FE44" s="143"/>
      <c r="FF44" s="143"/>
      <c r="FG44" s="143"/>
      <c r="FH44" s="143"/>
      <c r="FI44" s="143"/>
      <c r="FJ44" s="143"/>
      <c r="FK44" s="143"/>
      <c r="FL44" s="143"/>
      <c r="FM44" s="143"/>
      <c r="FN44" s="143"/>
      <c r="FO44" s="143"/>
      <c r="FP44" s="143"/>
      <c r="FQ44" s="143"/>
      <c r="FR44" s="143"/>
      <c r="FS44" s="143"/>
      <c r="FT44" s="143"/>
      <c r="FU44" s="143"/>
      <c r="FV44" s="143"/>
      <c r="FW44" s="143"/>
      <c r="FX44" s="143"/>
      <c r="FY44" s="143"/>
      <c r="FZ44" s="143"/>
      <c r="GA44" s="143"/>
      <c r="GB44" s="143"/>
      <c r="GC44" s="143"/>
      <c r="GD44" s="143"/>
      <c r="GE44" s="143"/>
      <c r="GF44" s="143"/>
      <c r="GG44" s="143"/>
      <c r="GH44" s="143"/>
      <c r="GI44" s="143"/>
      <c r="GJ44" s="143"/>
      <c r="GK44" s="143"/>
      <c r="GL44" s="143"/>
      <c r="GM44" s="143"/>
      <c r="GN44" s="143"/>
      <c r="GO44" s="143"/>
      <c r="GP44" s="143"/>
      <c r="GQ44" s="143"/>
      <c r="GR44" s="143"/>
      <c r="GS44" s="143"/>
      <c r="GT44" s="143"/>
      <c r="GU44" s="143"/>
      <c r="GV44" s="143"/>
      <c r="GW44" s="143"/>
      <c r="GX44" s="143"/>
      <c r="GY44" s="143"/>
      <c r="GZ44" s="143"/>
      <c r="HA44" s="143"/>
      <c r="HB44" s="143"/>
      <c r="HC44" s="143"/>
      <c r="HD44" s="143"/>
      <c r="HE44" s="143"/>
      <c r="HF44" s="143"/>
      <c r="HG44" s="143"/>
      <c r="HH44" s="143"/>
      <c r="HI44" s="143"/>
      <c r="HJ44" s="143"/>
      <c r="HK44" s="143"/>
      <c r="HL44" s="143"/>
      <c r="HM44" s="143"/>
      <c r="HN44" s="143"/>
      <c r="HO44" s="143"/>
      <c r="HP44" s="143"/>
      <c r="HQ44" s="143"/>
      <c r="HR44" s="143"/>
      <c r="HS44" s="143"/>
      <c r="HT44" s="143"/>
      <c r="HU44" s="143"/>
      <c r="HV44" s="143"/>
      <c r="HW44" s="143"/>
      <c r="HX44" s="143"/>
      <c r="HY44" s="143"/>
      <c r="HZ44" s="143"/>
      <c r="IA44" s="143"/>
      <c r="IB44" s="143"/>
      <c r="IC44" s="143"/>
      <c r="ID44" s="143"/>
      <c r="IE44" s="143"/>
      <c r="IF44" s="143"/>
    </row>
    <row r="45" spans="1:240" s="144" customFormat="1" ht="12.75" customHeight="1" x14ac:dyDescent="0.25">
      <c r="A45" s="138"/>
      <c r="B45" s="145" t="s">
        <v>84</v>
      </c>
      <c r="C45" s="146" t="s">
        <v>25</v>
      </c>
      <c r="D45" s="141">
        <v>0.8</v>
      </c>
      <c r="E45" s="146" t="s">
        <v>108</v>
      </c>
      <c r="F45" s="142">
        <v>106100</v>
      </c>
      <c r="G45" s="142">
        <f t="shared" ref="G45:G59" si="1">D45*F45</f>
        <v>84880</v>
      </c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143"/>
      <c r="HI45" s="143"/>
      <c r="HJ45" s="143"/>
      <c r="HK45" s="143"/>
      <c r="HL45" s="143"/>
      <c r="HM45" s="143"/>
      <c r="HN45" s="143"/>
      <c r="HO45" s="143"/>
      <c r="HP45" s="143"/>
      <c r="HQ45" s="143"/>
      <c r="HR45" s="143"/>
      <c r="HS45" s="143"/>
      <c r="HT45" s="143"/>
      <c r="HU45" s="143"/>
      <c r="HV45" s="143"/>
      <c r="HW45" s="143"/>
      <c r="HX45" s="143"/>
      <c r="HY45" s="143"/>
      <c r="HZ45" s="143"/>
      <c r="IA45" s="143"/>
      <c r="IB45" s="143"/>
      <c r="IC45" s="143"/>
      <c r="ID45" s="143"/>
      <c r="IE45" s="143"/>
      <c r="IF45" s="143"/>
    </row>
    <row r="46" spans="1:240" s="144" customFormat="1" ht="12.75" customHeight="1" x14ac:dyDescent="0.25">
      <c r="A46" s="138"/>
      <c r="B46" s="145" t="s">
        <v>85</v>
      </c>
      <c r="C46" s="146" t="s">
        <v>25</v>
      </c>
      <c r="D46" s="141">
        <v>6</v>
      </c>
      <c r="E46" s="146" t="s">
        <v>109</v>
      </c>
      <c r="F46" s="142">
        <v>106100</v>
      </c>
      <c r="G46" s="142">
        <f t="shared" si="1"/>
        <v>636600</v>
      </c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143"/>
      <c r="HI46" s="143"/>
      <c r="HJ46" s="143"/>
      <c r="HK46" s="143"/>
      <c r="HL46" s="143"/>
      <c r="HM46" s="143"/>
      <c r="HN46" s="143"/>
      <c r="HO46" s="143"/>
      <c r="HP46" s="143"/>
      <c r="HQ46" s="143"/>
      <c r="HR46" s="143"/>
      <c r="HS46" s="143"/>
      <c r="HT46" s="143"/>
      <c r="HU46" s="143"/>
      <c r="HV46" s="143"/>
      <c r="HW46" s="143"/>
      <c r="HX46" s="143"/>
      <c r="HY46" s="143"/>
      <c r="HZ46" s="143"/>
      <c r="IA46" s="143"/>
      <c r="IB46" s="143"/>
      <c r="IC46" s="143"/>
      <c r="ID46" s="143"/>
      <c r="IE46" s="143"/>
      <c r="IF46" s="143"/>
    </row>
    <row r="47" spans="1:240" s="144" customFormat="1" ht="12.75" customHeight="1" x14ac:dyDescent="0.25">
      <c r="A47" s="138"/>
      <c r="B47" s="145" t="s">
        <v>86</v>
      </c>
      <c r="C47" s="146" t="s">
        <v>25</v>
      </c>
      <c r="D47" s="141">
        <v>3</v>
      </c>
      <c r="E47" s="146" t="s">
        <v>77</v>
      </c>
      <c r="F47" s="142">
        <v>137930</v>
      </c>
      <c r="G47" s="142">
        <f t="shared" si="1"/>
        <v>413790</v>
      </c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</row>
    <row r="48" spans="1:240" ht="12.75" customHeight="1" x14ac:dyDescent="0.25">
      <c r="A48" s="15"/>
      <c r="B48" s="147" t="s">
        <v>32</v>
      </c>
      <c r="C48" s="136"/>
      <c r="D48" s="134"/>
      <c r="E48" s="136"/>
      <c r="F48" s="135" t="s">
        <v>82</v>
      </c>
      <c r="G48" s="135" t="s">
        <v>82</v>
      </c>
    </row>
    <row r="49" spans="1:240" s="144" customFormat="1" ht="12.75" customHeight="1" x14ac:dyDescent="0.25">
      <c r="A49" s="138"/>
      <c r="B49" s="145" t="s">
        <v>87</v>
      </c>
      <c r="C49" s="146" t="s">
        <v>100</v>
      </c>
      <c r="D49" s="141">
        <v>3</v>
      </c>
      <c r="E49" s="146" t="s">
        <v>88</v>
      </c>
      <c r="F49" s="142">
        <v>23031.127</v>
      </c>
      <c r="G49" s="142">
        <f t="shared" ref="G49:G50" si="2">D49*F49</f>
        <v>69093.380999999994</v>
      </c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</row>
    <row r="50" spans="1:240" s="144" customFormat="1" ht="12.75" customHeight="1" x14ac:dyDescent="0.25">
      <c r="A50" s="138"/>
      <c r="B50" s="145" t="s">
        <v>111</v>
      </c>
      <c r="C50" s="146" t="s">
        <v>100</v>
      </c>
      <c r="D50" s="141">
        <v>4</v>
      </c>
      <c r="E50" s="146" t="s">
        <v>89</v>
      </c>
      <c r="F50" s="142">
        <v>14238.619999999999</v>
      </c>
      <c r="G50" s="142">
        <f t="shared" si="2"/>
        <v>56954.479999999996</v>
      </c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</row>
    <row r="51" spans="1:240" ht="12.75" customHeight="1" x14ac:dyDescent="0.25">
      <c r="A51" s="15"/>
      <c r="B51" s="147" t="s">
        <v>33</v>
      </c>
      <c r="C51" s="136"/>
      <c r="D51" s="134"/>
      <c r="E51" s="136"/>
      <c r="F51" s="135" t="s">
        <v>82</v>
      </c>
      <c r="G51" s="135" t="s">
        <v>82</v>
      </c>
    </row>
    <row r="52" spans="1:240" s="144" customFormat="1" ht="12.75" customHeight="1" x14ac:dyDescent="0.25">
      <c r="A52" s="138"/>
      <c r="B52" s="145" t="s">
        <v>90</v>
      </c>
      <c r="C52" s="148" t="s">
        <v>100</v>
      </c>
      <c r="D52" s="148">
        <v>1.5</v>
      </c>
      <c r="E52" s="148" t="s">
        <v>91</v>
      </c>
      <c r="F52" s="142">
        <v>15915</v>
      </c>
      <c r="G52" s="142">
        <f t="shared" ref="G52:G54" si="3">D52*F52</f>
        <v>23872.5</v>
      </c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</row>
    <row r="53" spans="1:240" s="144" customFormat="1" ht="12.75" customHeight="1" x14ac:dyDescent="0.25">
      <c r="A53" s="138"/>
      <c r="B53" s="145" t="s">
        <v>92</v>
      </c>
      <c r="C53" s="146" t="s">
        <v>100</v>
      </c>
      <c r="D53" s="141">
        <v>2</v>
      </c>
      <c r="E53" s="146" t="s">
        <v>91</v>
      </c>
      <c r="F53" s="142">
        <v>12732</v>
      </c>
      <c r="G53" s="142">
        <f t="shared" si="3"/>
        <v>25464</v>
      </c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</row>
    <row r="54" spans="1:240" s="144" customFormat="1" ht="12.75" customHeight="1" x14ac:dyDescent="0.25">
      <c r="A54" s="138"/>
      <c r="B54" s="145" t="s">
        <v>93</v>
      </c>
      <c r="C54" s="146" t="s">
        <v>100</v>
      </c>
      <c r="D54" s="141">
        <v>1</v>
      </c>
      <c r="E54" s="146" t="s">
        <v>94</v>
      </c>
      <c r="F54" s="142">
        <v>14854</v>
      </c>
      <c r="G54" s="142">
        <f t="shared" si="3"/>
        <v>14854</v>
      </c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</row>
    <row r="55" spans="1:240" s="144" customFormat="1" ht="12.75" customHeight="1" x14ac:dyDescent="0.25">
      <c r="A55" s="138"/>
      <c r="B55" s="147" t="s">
        <v>95</v>
      </c>
      <c r="C55" s="148"/>
      <c r="D55" s="148"/>
      <c r="E55" s="148"/>
      <c r="F55" s="142" t="s">
        <v>82</v>
      </c>
      <c r="G55" s="142" t="s">
        <v>82</v>
      </c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</row>
    <row r="56" spans="1:240" s="144" customFormat="1" ht="12.75" customHeight="1" x14ac:dyDescent="0.25">
      <c r="A56" s="138"/>
      <c r="B56" s="145" t="s">
        <v>96</v>
      </c>
      <c r="C56" s="146" t="s">
        <v>31</v>
      </c>
      <c r="D56" s="141">
        <v>15</v>
      </c>
      <c r="E56" s="146" t="s">
        <v>97</v>
      </c>
      <c r="F56" s="142">
        <v>10377.641</v>
      </c>
      <c r="G56" s="142">
        <f t="shared" ref="G56:G58" si="4">D56*F56</f>
        <v>155664.61499999999</v>
      </c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</row>
    <row r="57" spans="1:240" s="144" customFormat="1" ht="12.75" customHeight="1" x14ac:dyDescent="0.25">
      <c r="A57" s="138"/>
      <c r="B57" s="145" t="s">
        <v>98</v>
      </c>
      <c r="C57" s="146" t="s">
        <v>31</v>
      </c>
      <c r="D57" s="141">
        <v>5</v>
      </c>
      <c r="E57" s="146" t="s">
        <v>91</v>
      </c>
      <c r="F57" s="142">
        <v>2146.4029999999998</v>
      </c>
      <c r="G57" s="142">
        <f t="shared" si="4"/>
        <v>10732.014999999999</v>
      </c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143"/>
      <c r="HI57" s="143"/>
      <c r="HJ57" s="143"/>
      <c r="HK57" s="143"/>
      <c r="HL57" s="143"/>
      <c r="HM57" s="143"/>
      <c r="HN57" s="143"/>
      <c r="HO57" s="143"/>
      <c r="HP57" s="143"/>
      <c r="HQ57" s="143"/>
      <c r="HR57" s="143"/>
      <c r="HS57" s="143"/>
      <c r="HT57" s="143"/>
      <c r="HU57" s="143"/>
      <c r="HV57" s="143"/>
      <c r="HW57" s="143"/>
      <c r="HX57" s="143"/>
      <c r="HY57" s="143"/>
      <c r="HZ57" s="143"/>
      <c r="IA57" s="143"/>
      <c r="IB57" s="143"/>
      <c r="IC57" s="143"/>
      <c r="ID57" s="143"/>
      <c r="IE57" s="143"/>
      <c r="IF57" s="143"/>
    </row>
    <row r="58" spans="1:240" s="144" customFormat="1" ht="12.75" customHeight="1" x14ac:dyDescent="0.25">
      <c r="A58" s="138"/>
      <c r="B58" s="145" t="s">
        <v>99</v>
      </c>
      <c r="C58" s="148" t="s">
        <v>100</v>
      </c>
      <c r="D58" s="148">
        <v>1.2</v>
      </c>
      <c r="E58" s="148" t="s">
        <v>94</v>
      </c>
      <c r="F58" s="142">
        <v>71449.861999999994</v>
      </c>
      <c r="G58" s="142">
        <f t="shared" si="4"/>
        <v>85739.834399999992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143"/>
      <c r="HI58" s="143"/>
      <c r="HJ58" s="143"/>
      <c r="HK58" s="143"/>
      <c r="HL58" s="143"/>
      <c r="HM58" s="143"/>
      <c r="HN58" s="143"/>
      <c r="HO58" s="143"/>
      <c r="HP58" s="143"/>
      <c r="HQ58" s="143"/>
      <c r="HR58" s="143"/>
      <c r="HS58" s="143"/>
      <c r="HT58" s="143"/>
      <c r="HU58" s="143"/>
      <c r="HV58" s="143"/>
      <c r="HW58" s="143"/>
      <c r="HX58" s="143"/>
      <c r="HY58" s="143"/>
      <c r="HZ58" s="143"/>
      <c r="IA58" s="143"/>
      <c r="IB58" s="143"/>
      <c r="IC58" s="143"/>
      <c r="ID58" s="143"/>
      <c r="IE58" s="143"/>
      <c r="IF58" s="143"/>
    </row>
    <row r="59" spans="1:240" s="144" customFormat="1" ht="12.75" customHeight="1" x14ac:dyDescent="0.25">
      <c r="A59" s="138"/>
      <c r="B59" s="149" t="s">
        <v>34</v>
      </c>
      <c r="C59" s="150" t="s">
        <v>100</v>
      </c>
      <c r="D59" s="151">
        <v>4</v>
      </c>
      <c r="E59" s="150" t="s">
        <v>101</v>
      </c>
      <c r="F59" s="152">
        <v>15915</v>
      </c>
      <c r="G59" s="142">
        <f t="shared" si="1"/>
        <v>63660</v>
      </c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</row>
    <row r="60" spans="1:240" ht="13.5" customHeight="1" x14ac:dyDescent="0.25">
      <c r="A60" s="5"/>
      <c r="B60" s="39" t="s">
        <v>35</v>
      </c>
      <c r="C60" s="40"/>
      <c r="D60" s="40"/>
      <c r="E60" s="40"/>
      <c r="F60" s="40"/>
      <c r="G60" s="89">
        <f>SUM(G44:G59)</f>
        <v>2490104.8254</v>
      </c>
    </row>
    <row r="61" spans="1:240" ht="12" customHeight="1" x14ac:dyDescent="0.25">
      <c r="A61" s="2"/>
      <c r="B61" s="32"/>
      <c r="C61" s="33"/>
      <c r="D61" s="41"/>
      <c r="E61" s="41"/>
      <c r="F61" s="86"/>
      <c r="G61" s="86"/>
    </row>
    <row r="62" spans="1:240" ht="12" customHeight="1" x14ac:dyDescent="0.25">
      <c r="A62" s="5"/>
      <c r="B62" s="25" t="s">
        <v>36</v>
      </c>
      <c r="C62" s="26"/>
      <c r="D62" s="27"/>
      <c r="E62" s="27"/>
      <c r="F62" s="27"/>
      <c r="G62" s="27"/>
    </row>
    <row r="63" spans="1:240" ht="24" customHeight="1" x14ac:dyDescent="0.25">
      <c r="A63" s="5"/>
      <c r="B63" s="34" t="s">
        <v>37</v>
      </c>
      <c r="C63" s="35" t="s">
        <v>29</v>
      </c>
      <c r="D63" s="35" t="s">
        <v>30</v>
      </c>
      <c r="E63" s="34" t="s">
        <v>17</v>
      </c>
      <c r="F63" s="35" t="s">
        <v>18</v>
      </c>
      <c r="G63" s="34" t="s">
        <v>19</v>
      </c>
    </row>
    <row r="64" spans="1:240" ht="17.25" customHeight="1" x14ac:dyDescent="0.25">
      <c r="A64" s="50"/>
      <c r="B64" s="72" t="s">
        <v>102</v>
      </c>
      <c r="C64" s="38" t="s">
        <v>100</v>
      </c>
      <c r="D64" s="88">
        <v>111</v>
      </c>
      <c r="E64" s="22" t="s">
        <v>77</v>
      </c>
      <c r="F64" s="88">
        <v>716.55696</v>
      </c>
      <c r="G64" s="88">
        <f>D64*F64</f>
        <v>79537.822560000001</v>
      </c>
    </row>
    <row r="65" spans="1:7" ht="12.75" customHeight="1" x14ac:dyDescent="0.25">
      <c r="A65" s="15"/>
      <c r="B65" s="9" t="s">
        <v>103</v>
      </c>
      <c r="C65" s="38" t="s">
        <v>107</v>
      </c>
      <c r="D65" s="88">
        <v>1</v>
      </c>
      <c r="E65" s="22" t="s">
        <v>77</v>
      </c>
      <c r="F65" s="88">
        <v>26273.7552</v>
      </c>
      <c r="G65" s="88">
        <v>23100</v>
      </c>
    </row>
    <row r="66" spans="1:7" ht="13.5" customHeight="1" x14ac:dyDescent="0.25">
      <c r="A66" s="5"/>
      <c r="B66" s="42" t="s">
        <v>38</v>
      </c>
      <c r="C66" s="43"/>
      <c r="D66" s="43"/>
      <c r="E66" s="43"/>
      <c r="F66" s="43"/>
      <c r="G66" s="90">
        <f>G64+G65</f>
        <v>102637.82256</v>
      </c>
    </row>
    <row r="67" spans="1:7" ht="12" customHeight="1" x14ac:dyDescent="0.25">
      <c r="A67" s="2"/>
      <c r="B67" s="53"/>
      <c r="C67" s="53"/>
      <c r="D67" s="104"/>
      <c r="E67" s="104"/>
      <c r="F67" s="91"/>
      <c r="G67" s="91"/>
    </row>
    <row r="68" spans="1:7" ht="12" customHeight="1" x14ac:dyDescent="0.25">
      <c r="A68" s="50"/>
      <c r="B68" s="54" t="s">
        <v>39</v>
      </c>
      <c r="C68" s="55"/>
      <c r="D68" s="105"/>
      <c r="E68" s="105"/>
      <c r="F68" s="105"/>
      <c r="G68" s="92">
        <f>G27+G32+G40+G60+G66</f>
        <v>7623302.6479600007</v>
      </c>
    </row>
    <row r="69" spans="1:7" ht="12" customHeight="1" x14ac:dyDescent="0.25">
      <c r="A69" s="50"/>
      <c r="B69" s="56" t="s">
        <v>40</v>
      </c>
      <c r="C69" s="45"/>
      <c r="D69" s="106"/>
      <c r="E69" s="106"/>
      <c r="F69" s="106"/>
      <c r="G69" s="93">
        <f>G68*0.05</f>
        <v>381165.13239800005</v>
      </c>
    </row>
    <row r="70" spans="1:7" ht="12" customHeight="1" x14ac:dyDescent="0.25">
      <c r="A70" s="50"/>
      <c r="B70" s="57" t="s">
        <v>41</v>
      </c>
      <c r="C70" s="44"/>
      <c r="D70" s="107"/>
      <c r="E70" s="107"/>
      <c r="F70" s="107"/>
      <c r="G70" s="94">
        <f>G69+G68</f>
        <v>8004467.7803580007</v>
      </c>
    </row>
    <row r="71" spans="1:7" ht="12" customHeight="1" x14ac:dyDescent="0.25">
      <c r="A71" s="50"/>
      <c r="B71" s="56" t="s">
        <v>42</v>
      </c>
      <c r="C71" s="45"/>
      <c r="D71" s="106"/>
      <c r="E71" s="106"/>
      <c r="F71" s="106"/>
      <c r="G71" s="93">
        <f>G12</f>
        <v>24300000</v>
      </c>
    </row>
    <row r="72" spans="1:7" ht="12" customHeight="1" x14ac:dyDescent="0.25">
      <c r="A72" s="50"/>
      <c r="B72" s="58" t="s">
        <v>43</v>
      </c>
      <c r="C72" s="59"/>
      <c r="D72" s="108"/>
      <c r="E72" s="108"/>
      <c r="F72" s="108"/>
      <c r="G72" s="95">
        <f>G71-G70</f>
        <v>16295532.219641998</v>
      </c>
    </row>
    <row r="73" spans="1:7" ht="12" customHeight="1" x14ac:dyDescent="0.25">
      <c r="A73" s="50"/>
      <c r="B73" s="51" t="s">
        <v>44</v>
      </c>
      <c r="C73" s="52"/>
      <c r="D73" s="109"/>
      <c r="E73" s="109"/>
      <c r="F73" s="109"/>
      <c r="G73" s="96"/>
    </row>
    <row r="74" spans="1:7" ht="12.75" customHeight="1" thickBot="1" x14ac:dyDescent="0.3">
      <c r="A74" s="50"/>
      <c r="B74" s="60"/>
      <c r="C74" s="52"/>
      <c r="D74" s="109"/>
      <c r="E74" s="109"/>
      <c r="F74" s="109"/>
      <c r="G74" s="96"/>
    </row>
    <row r="75" spans="1:7" ht="12" customHeight="1" x14ac:dyDescent="0.25">
      <c r="A75" s="50"/>
      <c r="B75" s="67" t="s">
        <v>45</v>
      </c>
      <c r="C75" s="68"/>
      <c r="D75" s="110"/>
      <c r="E75" s="110"/>
      <c r="F75" s="111"/>
      <c r="G75" s="96"/>
    </row>
    <row r="76" spans="1:7" ht="12" customHeight="1" x14ac:dyDescent="0.25">
      <c r="A76" s="50"/>
      <c r="B76" s="69" t="s">
        <v>46</v>
      </c>
      <c r="C76" s="49"/>
      <c r="D76" s="98"/>
      <c r="E76" s="98"/>
      <c r="F76" s="112"/>
      <c r="G76" s="96"/>
    </row>
    <row r="77" spans="1:7" ht="12" customHeight="1" x14ac:dyDescent="0.25">
      <c r="A77" s="50"/>
      <c r="B77" s="69" t="s">
        <v>47</v>
      </c>
      <c r="C77" s="49"/>
      <c r="D77" s="98"/>
      <c r="E77" s="98"/>
      <c r="F77" s="112"/>
      <c r="G77" s="96"/>
    </row>
    <row r="78" spans="1:7" ht="12" customHeight="1" x14ac:dyDescent="0.25">
      <c r="A78" s="50"/>
      <c r="B78" s="69" t="s">
        <v>48</v>
      </c>
      <c r="C78" s="49"/>
      <c r="D78" s="98"/>
      <c r="E78" s="98"/>
      <c r="F78" s="112"/>
      <c r="G78" s="96"/>
    </row>
    <row r="79" spans="1:7" ht="12" customHeight="1" x14ac:dyDescent="0.25">
      <c r="A79" s="50"/>
      <c r="B79" s="69" t="s">
        <v>49</v>
      </c>
      <c r="C79" s="49"/>
      <c r="D79" s="98"/>
      <c r="E79" s="98"/>
      <c r="F79" s="112"/>
      <c r="G79" s="96"/>
    </row>
    <row r="80" spans="1:7" ht="12" customHeight="1" x14ac:dyDescent="0.25">
      <c r="A80" s="50"/>
      <c r="B80" s="69" t="s">
        <v>50</v>
      </c>
      <c r="C80" s="49"/>
      <c r="D80" s="98"/>
      <c r="E80" s="98"/>
      <c r="F80" s="112"/>
      <c r="G80" s="96"/>
    </row>
    <row r="81" spans="1:7" ht="12.75" customHeight="1" thickBot="1" x14ac:dyDescent="0.3">
      <c r="A81" s="50"/>
      <c r="B81" s="70" t="s">
        <v>51</v>
      </c>
      <c r="C81" s="71"/>
      <c r="D81" s="113"/>
      <c r="E81" s="113"/>
      <c r="F81" s="114"/>
      <c r="G81" s="96"/>
    </row>
    <row r="82" spans="1:7" ht="12.75" customHeight="1" thickBot="1" x14ac:dyDescent="0.3">
      <c r="A82" s="50"/>
      <c r="B82" s="65"/>
      <c r="C82" s="49"/>
      <c r="D82" s="98"/>
      <c r="E82" s="98"/>
      <c r="F82" s="98"/>
      <c r="G82" s="96"/>
    </row>
    <row r="83" spans="1:7" ht="15" customHeight="1" thickBot="1" x14ac:dyDescent="0.3">
      <c r="A83" s="50"/>
      <c r="B83" s="153" t="s">
        <v>52</v>
      </c>
      <c r="C83" s="154"/>
      <c r="D83" s="155"/>
      <c r="E83" s="115"/>
      <c r="F83" s="115"/>
      <c r="G83" s="96"/>
    </row>
    <row r="84" spans="1:7" ht="12" customHeight="1" x14ac:dyDescent="0.25">
      <c r="A84" s="50"/>
      <c r="B84" s="125" t="s">
        <v>37</v>
      </c>
      <c r="C84" s="126" t="s">
        <v>53</v>
      </c>
      <c r="D84" s="127" t="s">
        <v>54</v>
      </c>
      <c r="E84" s="115"/>
      <c r="F84" s="115"/>
      <c r="G84" s="96"/>
    </row>
    <row r="85" spans="1:7" ht="12" customHeight="1" x14ac:dyDescent="0.25">
      <c r="A85" s="50"/>
      <c r="B85" s="62" t="s">
        <v>55</v>
      </c>
      <c r="C85" s="46">
        <f>G27</f>
        <v>4080000</v>
      </c>
      <c r="D85" s="116">
        <f>(C85/C91)</f>
        <v>0.5097153379781012</v>
      </c>
      <c r="E85" s="115"/>
      <c r="F85" s="115"/>
      <c r="G85" s="96"/>
    </row>
    <row r="86" spans="1:7" ht="12" customHeight="1" x14ac:dyDescent="0.25">
      <c r="A86" s="50"/>
      <c r="B86" s="62" t="s">
        <v>56</v>
      </c>
      <c r="C86" s="47">
        <v>0</v>
      </c>
      <c r="D86" s="116">
        <v>0</v>
      </c>
      <c r="E86" s="115"/>
      <c r="F86" s="115"/>
      <c r="G86" s="96"/>
    </row>
    <row r="87" spans="1:7" ht="12" customHeight="1" x14ac:dyDescent="0.25">
      <c r="A87" s="50"/>
      <c r="B87" s="62" t="s">
        <v>57</v>
      </c>
      <c r="C87" s="46">
        <f>G40</f>
        <v>950560</v>
      </c>
      <c r="D87" s="116">
        <f>(C87/C91)</f>
        <v>0.11875367933050586</v>
      </c>
      <c r="E87" s="115"/>
      <c r="F87" s="115"/>
      <c r="G87" s="96"/>
    </row>
    <row r="88" spans="1:7" ht="12" customHeight="1" x14ac:dyDescent="0.25">
      <c r="A88" s="50"/>
      <c r="B88" s="62" t="s">
        <v>28</v>
      </c>
      <c r="C88" s="46">
        <f>G60</f>
        <v>2490104.8254</v>
      </c>
      <c r="D88" s="116">
        <f>(C88/C91)</f>
        <v>0.31108936830383865</v>
      </c>
      <c r="E88" s="115"/>
      <c r="F88" s="115"/>
      <c r="G88" s="96"/>
    </row>
    <row r="89" spans="1:7" ht="12" customHeight="1" x14ac:dyDescent="0.25">
      <c r="A89" s="50"/>
      <c r="B89" s="62" t="s">
        <v>58</v>
      </c>
      <c r="C89" s="48">
        <f>G66</f>
        <v>102637.82256</v>
      </c>
      <c r="D89" s="116">
        <f>(C89/C91)</f>
        <v>1.2822566768506564E-2</v>
      </c>
      <c r="E89" s="117"/>
      <c r="F89" s="117"/>
      <c r="G89" s="96"/>
    </row>
    <row r="90" spans="1:7" ht="12" customHeight="1" x14ac:dyDescent="0.25">
      <c r="A90" s="50"/>
      <c r="B90" s="62" t="s">
        <v>59</v>
      </c>
      <c r="C90" s="48">
        <f>G69</f>
        <v>381165.13239800005</v>
      </c>
      <c r="D90" s="116">
        <f>(C90/C91)</f>
        <v>4.7619047619047623E-2</v>
      </c>
      <c r="E90" s="117"/>
      <c r="F90" s="117"/>
      <c r="G90" s="96"/>
    </row>
    <row r="91" spans="1:7" ht="12.75" customHeight="1" thickBot="1" x14ac:dyDescent="0.3">
      <c r="A91" s="50"/>
      <c r="B91" s="63" t="s">
        <v>60</v>
      </c>
      <c r="C91" s="64">
        <f>SUM(C85:C90)</f>
        <v>8004467.7803580007</v>
      </c>
      <c r="D91" s="118">
        <f>SUM(D85:D90)</f>
        <v>0.99999999999999989</v>
      </c>
      <c r="E91" s="117"/>
      <c r="F91" s="117"/>
      <c r="G91" s="96"/>
    </row>
    <row r="92" spans="1:7" ht="12" customHeight="1" x14ac:dyDescent="0.25">
      <c r="A92" s="50"/>
      <c r="B92" s="60"/>
      <c r="C92" s="52"/>
      <c r="D92" s="109"/>
      <c r="E92" s="109"/>
      <c r="F92" s="109"/>
      <c r="G92" s="96"/>
    </row>
    <row r="93" spans="1:7" ht="12.75" customHeight="1" thickBot="1" x14ac:dyDescent="0.3">
      <c r="A93" s="50"/>
      <c r="B93" s="61"/>
      <c r="C93" s="52"/>
      <c r="D93" s="109"/>
      <c r="E93" s="109"/>
      <c r="F93" s="109"/>
      <c r="G93" s="96"/>
    </row>
    <row r="94" spans="1:7" ht="12" customHeight="1" thickBot="1" x14ac:dyDescent="0.3">
      <c r="A94" s="50"/>
      <c r="B94" s="153" t="s">
        <v>104</v>
      </c>
      <c r="C94" s="154"/>
      <c r="D94" s="154"/>
      <c r="E94" s="155"/>
      <c r="F94" s="117"/>
      <c r="G94" s="96"/>
    </row>
    <row r="95" spans="1:7" ht="12" customHeight="1" x14ac:dyDescent="0.25">
      <c r="A95" s="50"/>
      <c r="B95" s="125" t="s">
        <v>105</v>
      </c>
      <c r="C95" s="129">
        <v>3000</v>
      </c>
      <c r="D95" s="129">
        <f>G9</f>
        <v>4500</v>
      </c>
      <c r="E95" s="129">
        <v>6000</v>
      </c>
      <c r="F95" s="119"/>
      <c r="G95" s="97"/>
    </row>
    <row r="96" spans="1:7" ht="12.75" customHeight="1" thickBot="1" x14ac:dyDescent="0.3">
      <c r="A96" s="50"/>
      <c r="B96" s="63" t="s">
        <v>106</v>
      </c>
      <c r="C96" s="120">
        <f>(G70/C95)</f>
        <v>2668.1559267860002</v>
      </c>
      <c r="D96" s="120">
        <f>(G70/D95)</f>
        <v>1778.7706178573335</v>
      </c>
      <c r="E96" s="121">
        <f>(G70/E95)</f>
        <v>1334.0779633930001</v>
      </c>
      <c r="F96" s="119"/>
      <c r="G96" s="97"/>
    </row>
    <row r="97" spans="1:7" ht="15.6" customHeight="1" x14ac:dyDescent="0.25">
      <c r="A97" s="50"/>
      <c r="B97" s="66" t="s">
        <v>61</v>
      </c>
      <c r="C97" s="49"/>
      <c r="D97" s="98"/>
      <c r="E97" s="98"/>
      <c r="F97" s="98"/>
      <c r="G97" s="98"/>
    </row>
  </sheetData>
  <mergeCells count="10">
    <mergeCell ref="E9:F9"/>
    <mergeCell ref="E14:F14"/>
    <mergeCell ref="E15:F15"/>
    <mergeCell ref="B17:G17"/>
    <mergeCell ref="E12:F12"/>
    <mergeCell ref="B94:E94"/>
    <mergeCell ref="B83:D8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 NIVEL MEDIO ALTO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2022-06-17T18:16:32Z</dcterms:modified>
</cp:coreProperties>
</file>