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Apicola" sheetId="1" r:id="rId1"/>
  </sheets>
  <definedNames>
    <definedName name="_xlnm.Print_Area" localSheetId="0">Apicola!$A$1:$G$80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3" i="1"/>
  <c r="F42" i="1"/>
  <c r="F41" i="1"/>
  <c r="F40" i="1"/>
  <c r="F39" i="1"/>
  <c r="C70" i="1" l="1"/>
  <c r="G27" i="1" l="1"/>
  <c r="G37" i="1"/>
  <c r="G38" i="1"/>
  <c r="G39" i="1"/>
  <c r="G40" i="1"/>
  <c r="G41" i="1"/>
  <c r="G42" i="1"/>
  <c r="G43" i="1"/>
  <c r="G36" i="1"/>
  <c r="G48" i="1" l="1"/>
  <c r="G49" i="1" s="1"/>
  <c r="C72" i="1" s="1"/>
  <c r="G31" i="1"/>
  <c r="G21" i="1"/>
  <c r="G12" i="1"/>
  <c r="G54" i="1" s="1"/>
  <c r="G22" i="1" l="1"/>
  <c r="C68" i="1" s="1"/>
  <c r="G44" i="1"/>
  <c r="C71" i="1" s="1"/>
  <c r="G32" i="1"/>
  <c r="G51" i="1" l="1"/>
  <c r="G52" i="1" s="1"/>
  <c r="G53" i="1" l="1"/>
  <c r="D79" i="1" s="1"/>
  <c r="C73" i="1"/>
  <c r="E79" i="1" l="1"/>
  <c r="C79" i="1"/>
  <c r="G55" i="1"/>
  <c r="C74" i="1"/>
  <c r="D71" i="1" l="1"/>
  <c r="D70" i="1"/>
  <c r="D72" i="1"/>
  <c r="D68" i="1"/>
  <c r="D73" i="1"/>
  <c r="D74" i="1" l="1"/>
</calcChain>
</file>

<file path=xl/sharedStrings.xml><?xml version="1.0" encoding="utf-8"?>
<sst xmlns="http://schemas.openxmlformats.org/spreadsheetml/2006/main" count="125" uniqueCount="94">
  <si>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</si>
  <si>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</si>
  <si>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</si>
  <si>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</si>
  <si>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</si>
  <si>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</si>
  <si>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</si>
  <si>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</si>
  <si>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</si>
  <si>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</si>
  <si>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</si>
  <si>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</si>
  <si>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</si>
  <si>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</si>
  <si>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</si>
  <si>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</si>
  <si>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</si>
  <si>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</si>
  <si>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</si>
  <si>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</si>
  <si>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</si>
  <si>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</si>
  <si>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</si>
  <si>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</si>
  <si>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</si>
  <si>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</si>
  <si>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</si>
  <si>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</si>
  <si>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</si>
  <si>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</si>
  <si>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</si>
  <si>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</si>
  <si>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</si>
  <si>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</si>
  <si>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</si>
  <si>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</si>
  <si>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</si>
  <si>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</si>
  <si>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</si>
  <si>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</si>
  <si>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</si>
  <si>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</si>
  <si>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</si>
  <si>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</si>
  <si>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</si>
  <si>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</si>
  <si>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</si>
  <si>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</si>
  <si>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</si>
  <si>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</si>
  <si>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</si>
  <si>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</si>
  <si>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</si>
  <si>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</si>
  <si>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</si>
  <si>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</si>
  <si>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</si>
  <si>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</si>
  <si>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</si>
  <si>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</si>
  <si>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APICOLA</t>
  </si>
  <si>
    <t>RENDIMIENTO (Kg/colmena)</t>
  </si>
  <si>
    <t>MESTIZAJE CARNICA-ITALIANA</t>
  </si>
  <si>
    <t>Bio Bio</t>
  </si>
  <si>
    <t xml:space="preserve">Santa Barbara </t>
  </si>
  <si>
    <t>SANTA BARBARA-MULCHEN-QUILACO</t>
  </si>
  <si>
    <t>Local/Export</t>
  </si>
  <si>
    <t xml:space="preserve">Enfermedades </t>
  </si>
  <si>
    <t>Labores varias</t>
  </si>
  <si>
    <t>Cosecha -Maquila 5% del Rendimiento</t>
  </si>
  <si>
    <t>Enero-Diciembre</t>
  </si>
  <si>
    <t>Azucar Flor-Levadura Cerveza</t>
  </si>
  <si>
    <t>Azúcar granulada</t>
  </si>
  <si>
    <t>Control Nosema (Fumagilina)</t>
  </si>
  <si>
    <t>Gr.</t>
  </si>
  <si>
    <t>Control varroa (Aluen cap)</t>
  </si>
  <si>
    <t>Un</t>
  </si>
  <si>
    <t>Reposicion reina</t>
  </si>
  <si>
    <t>Sanitización (desinfección material)</t>
  </si>
  <si>
    <t>Cera</t>
  </si>
  <si>
    <t>Reposicion materiales</t>
  </si>
  <si>
    <t>Agosto-Sept.</t>
  </si>
  <si>
    <t>Mayo-Agosto</t>
  </si>
  <si>
    <t>Marzo-Sept.</t>
  </si>
  <si>
    <t>Febrero-Agosto</t>
  </si>
  <si>
    <t>Traslados</t>
  </si>
  <si>
    <t>Enero - Diciembre</t>
  </si>
  <si>
    <t>Diciembre - Febrero</t>
  </si>
  <si>
    <t>ESCENARIOS COSTO UNITARIO  ($/Kg)</t>
  </si>
  <si>
    <t>Dic</t>
  </si>
  <si>
    <t>Marzo 23</t>
  </si>
  <si>
    <t>COSTOS DIRECTOS DE PRODUCCIÓN POR COLMENA (INCLUYE IVA)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</si>
  <si>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</si>
  <si>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7"/>
        <color indexed="8"/>
        <rFont val="Arial"/>
        <family val="2"/>
      </rPr>
      <t>Notas</t>
    </r>
    <r>
      <rPr>
        <b/>
        <sz val="7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</si>
</sst>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</font>
    <font>
      <u/>
      <sz val="8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15"/>
      <name val="Arial"/>
      <family val="2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1" xfId="0" applyNumberFormat="1" applyFont="1" applyBorder="1" applyAlignment="1"/>
    <xf numFmtId="0" fontId="1" fillId="0" borderId="1" xfId="0" applyFont="1" applyBorder="1" applyAlignment="1"/>
    <xf numFmtId="49" fontId="2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vertical="center" wrapText="1"/>
    </xf>
    <xf numFmtId="0" fontId="6" fillId="10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horizontal="right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3" fontId="5" fillId="2" borderId="2" xfId="0" applyNumberFormat="1" applyFont="1" applyFill="1" applyBorder="1" applyAlignment="1">
      <alignment horizontal="right" wrapText="1"/>
    </xf>
    <xf numFmtId="49" fontId="5" fillId="2" borderId="2" xfId="0" applyNumberFormat="1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/>
    <xf numFmtId="3" fontId="4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6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6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6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166" fontId="2" fillId="6" borderId="10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3" xfId="0" applyNumberFormat="1" applyFont="1" applyFill="1" applyBorder="1" applyAlignment="1">
      <alignment vertical="center"/>
    </xf>
    <xf numFmtId="0" fontId="12" fillId="2" borderId="4" xfId="0" applyFont="1" applyFill="1" applyBorder="1" applyAlignment="1"/>
    <xf numFmtId="166" fontId="2" fillId="2" borderId="5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0" fontId="12" fillId="2" borderId="9" xfId="0" applyFont="1" applyFill="1" applyBorder="1" applyAlignment="1"/>
    <xf numFmtId="166" fontId="2" fillId="2" borderId="10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2" fillId="9" borderId="2" xfId="0" applyFont="1" applyFill="1" applyBorder="1" applyAlignment="1"/>
    <xf numFmtId="0" fontId="12" fillId="7" borderId="1" xfId="0" applyFont="1" applyFill="1" applyBorder="1" applyAlignment="1"/>
    <xf numFmtId="49" fontId="10" fillId="8" borderId="2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/>
    <xf numFmtId="49" fontId="10" fillId="2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9" fontId="12" fillId="2" borderId="2" xfId="0" applyNumberFormat="1" applyFont="1" applyFill="1" applyBorder="1" applyAlignment="1"/>
    <xf numFmtId="0" fontId="10" fillId="2" borderId="2" xfId="0" applyNumberFormat="1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167" fontId="10" fillId="8" borderId="2" xfId="0" applyNumberFormat="1" applyFont="1" applyFill="1" applyBorder="1" applyAlignment="1">
      <alignment vertical="center"/>
    </xf>
    <xf numFmtId="9" fontId="10" fillId="8" borderId="2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0" fillId="8" borderId="2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819149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162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workbookViewId="0">
      <selection activeCell="N10" sqref="N10"/>
    </sheetView>
  </sheetViews>
  <sheetFormatPr baseColWidth="10" defaultColWidth="10.85546875" defaultRowHeight="11.25" customHeight="1" x14ac:dyDescent="0.2"/>
  <cols>
    <col min="1" max="1" width="4.42578125" style="2" customWidth="1"/>
    <col min="2" max="2" width="25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3"/>
  </cols>
  <sheetData>
    <row r="1" spans="1:7" ht="15" customHeight="1" x14ac:dyDescent="0.2">
      <c r="A1" s="1"/>
      <c r="B1" s="1"/>
      <c r="C1" s="1"/>
      <c r="D1" s="1"/>
      <c r="E1" s="1"/>
      <c r="F1" s="1"/>
      <c r="G1" s="1"/>
    </row>
    <row r="2" spans="1:7" ht="15" customHeight="1" x14ac:dyDescent="0.2">
      <c r="A2" s="1"/>
      <c r="B2" s="1"/>
      <c r="C2" s="1"/>
      <c r="D2" s="1"/>
      <c r="E2" s="1"/>
      <c r="F2" s="1"/>
      <c r="G2" s="1"/>
    </row>
    <row r="3" spans="1:7" ht="15" customHeight="1" x14ac:dyDescent="0.2">
      <c r="A3" s="1"/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1"/>
      <c r="B5" s="1"/>
      <c r="C5" s="1"/>
      <c r="D5" s="1"/>
      <c r="E5" s="1"/>
      <c r="F5" s="1"/>
      <c r="G5" s="1"/>
    </row>
    <row r="6" spans="1:7" ht="15" customHeight="1" x14ac:dyDescent="0.2">
      <c r="A6" s="1"/>
      <c r="B6" s="1"/>
      <c r="C6" s="1"/>
      <c r="D6" s="1"/>
      <c r="E6" s="1"/>
      <c r="F6" s="1"/>
      <c r="G6" s="1"/>
    </row>
    <row r="7" spans="1:7" ht="15" customHeight="1" x14ac:dyDescent="0.2">
      <c r="A7" s="1"/>
      <c r="B7" s="1"/>
      <c r="C7" s="1"/>
      <c r="D7" s="1"/>
      <c r="E7" s="1"/>
      <c r="F7" s="1"/>
      <c r="G7" s="1"/>
    </row>
    <row r="8" spans="1:7" ht="15" customHeight="1" x14ac:dyDescent="0.2">
      <c r="A8" s="1"/>
      <c r="B8" s="1"/>
      <c r="C8" s="1"/>
      <c r="D8" s="1"/>
      <c r="E8" s="1"/>
      <c r="F8" s="1"/>
      <c r="G8" s="1"/>
    </row>
    <row r="9" spans="1:7" ht="12" customHeight="1" x14ac:dyDescent="0.2">
      <c r="A9" s="1"/>
      <c r="B9" s="4" t="s">
        <v>0</v>
      </c>
      <c r="C9" s="5" t="s">
        <v>60</v>
      </c>
      <c r="D9" s="6"/>
      <c r="E9" s="7" t="s">
        <v>61</v>
      </c>
      <c r="F9" s="8"/>
      <c r="G9" s="9">
        <v>30</v>
      </c>
    </row>
    <row r="10" spans="1:7" ht="25.5" customHeight="1" x14ac:dyDescent="0.2">
      <c r="A10" s="1"/>
      <c r="B10" s="10" t="s">
        <v>1</v>
      </c>
      <c r="C10" s="11" t="s">
        <v>62</v>
      </c>
      <c r="D10" s="6"/>
      <c r="E10" s="12" t="s">
        <v>2</v>
      </c>
      <c r="F10" s="13"/>
      <c r="G10" s="14" t="s">
        <v>90</v>
      </c>
    </row>
    <row r="11" spans="1:7" ht="14.25" x14ac:dyDescent="0.2">
      <c r="A11" s="1"/>
      <c r="B11" s="10" t="s">
        <v>3</v>
      </c>
      <c r="C11" s="14" t="s">
        <v>4</v>
      </c>
      <c r="D11" s="6"/>
      <c r="E11" s="12" t="s">
        <v>5</v>
      </c>
      <c r="F11" s="13"/>
      <c r="G11" s="15">
        <v>3000</v>
      </c>
    </row>
    <row r="12" spans="1:7" ht="11.25" customHeight="1" x14ac:dyDescent="0.2">
      <c r="A12" s="1"/>
      <c r="B12" s="10" t="s">
        <v>6</v>
      </c>
      <c r="C12" s="16" t="s">
        <v>63</v>
      </c>
      <c r="D12" s="6"/>
      <c r="E12" s="17" t="s">
        <v>7</v>
      </c>
      <c r="F12" s="18"/>
      <c r="G12" s="19">
        <f>(G9*G11)</f>
        <v>90000</v>
      </c>
    </row>
    <row r="13" spans="1:7" ht="11.25" customHeight="1" x14ac:dyDescent="0.2">
      <c r="A13" s="1"/>
      <c r="B13" s="10" t="s">
        <v>8</v>
      </c>
      <c r="C13" s="14" t="s">
        <v>64</v>
      </c>
      <c r="D13" s="6"/>
      <c r="E13" s="12" t="s">
        <v>9</v>
      </c>
      <c r="F13" s="13"/>
      <c r="G13" s="14" t="s">
        <v>66</v>
      </c>
    </row>
    <row r="14" spans="1:7" ht="24" customHeight="1" x14ac:dyDescent="0.2">
      <c r="A14" s="1"/>
      <c r="B14" s="10" t="s">
        <v>10</v>
      </c>
      <c r="C14" s="20" t="s">
        <v>65</v>
      </c>
      <c r="D14" s="6"/>
      <c r="E14" s="12" t="s">
        <v>11</v>
      </c>
      <c r="F14" s="13"/>
      <c r="G14" s="14" t="s">
        <v>89</v>
      </c>
    </row>
    <row r="15" spans="1:7" ht="14.25" x14ac:dyDescent="0.2">
      <c r="A15" s="1"/>
      <c r="B15" s="10" t="s">
        <v>12</v>
      </c>
      <c r="C15" s="21">
        <v>44713</v>
      </c>
      <c r="D15" s="6"/>
      <c r="E15" s="22" t="s">
        <v>13</v>
      </c>
      <c r="F15" s="23"/>
      <c r="G15" s="16" t="s">
        <v>67</v>
      </c>
    </row>
    <row r="16" spans="1:7" ht="12" customHeight="1" x14ac:dyDescent="0.2">
      <c r="A16" s="1"/>
      <c r="B16" s="24"/>
      <c r="C16" s="25"/>
      <c r="D16" s="6"/>
      <c r="E16" s="6"/>
      <c r="F16" s="6"/>
      <c r="G16" s="26"/>
    </row>
    <row r="17" spans="1:7" ht="12" customHeight="1" x14ac:dyDescent="0.2">
      <c r="A17" s="1"/>
      <c r="B17" s="100" t="s">
        <v>91</v>
      </c>
      <c r="C17" s="101"/>
      <c r="D17" s="101"/>
      <c r="E17" s="101"/>
      <c r="F17" s="101"/>
      <c r="G17" s="101"/>
    </row>
    <row r="18" spans="1:7" ht="12" customHeight="1" x14ac:dyDescent="0.2">
      <c r="A18" s="1"/>
      <c r="B18" s="6"/>
      <c r="C18" s="27"/>
      <c r="D18" s="27"/>
      <c r="E18" s="27"/>
      <c r="F18" s="6"/>
      <c r="G18" s="6"/>
    </row>
    <row r="19" spans="1:7" ht="12" customHeight="1" x14ac:dyDescent="0.2">
      <c r="A19" s="1"/>
      <c r="B19" s="28" t="s">
        <v>14</v>
      </c>
      <c r="C19" s="29"/>
      <c r="D19" s="29"/>
      <c r="E19" s="29"/>
      <c r="F19" s="29"/>
      <c r="G19" s="29"/>
    </row>
    <row r="20" spans="1:7" ht="24" customHeight="1" x14ac:dyDescent="0.2">
      <c r="A20" s="1"/>
      <c r="B20" s="30" t="s">
        <v>15</v>
      </c>
      <c r="C20" s="30" t="s">
        <v>16</v>
      </c>
      <c r="D20" s="30" t="s">
        <v>17</v>
      </c>
      <c r="E20" s="30" t="s">
        <v>18</v>
      </c>
      <c r="F20" s="30" t="s">
        <v>19</v>
      </c>
      <c r="G20" s="30" t="s">
        <v>20</v>
      </c>
    </row>
    <row r="21" spans="1:7" ht="12.75" customHeight="1" x14ac:dyDescent="0.2">
      <c r="A21" s="1"/>
      <c r="B21" s="31" t="s">
        <v>68</v>
      </c>
      <c r="C21" s="32" t="s">
        <v>21</v>
      </c>
      <c r="D21" s="31">
        <v>1</v>
      </c>
      <c r="E21" s="31" t="s">
        <v>70</v>
      </c>
      <c r="F21" s="19">
        <v>20000</v>
      </c>
      <c r="G21" s="19">
        <f>(D21*F21)</f>
        <v>20000</v>
      </c>
    </row>
    <row r="22" spans="1:7" ht="12.75" customHeight="1" x14ac:dyDescent="0.2">
      <c r="A22" s="1"/>
      <c r="B22" s="33" t="s">
        <v>22</v>
      </c>
      <c r="C22" s="34"/>
      <c r="D22" s="34"/>
      <c r="E22" s="34"/>
      <c r="F22" s="35"/>
      <c r="G22" s="36">
        <f>SUM(G21:G21)</f>
        <v>20000</v>
      </c>
    </row>
    <row r="23" spans="1:7" ht="12" customHeight="1" x14ac:dyDescent="0.2">
      <c r="A23" s="1"/>
      <c r="B23" s="6"/>
      <c r="C23" s="6"/>
      <c r="D23" s="6"/>
      <c r="E23" s="6"/>
      <c r="F23" s="37"/>
      <c r="G23" s="37"/>
    </row>
    <row r="24" spans="1:7" ht="12" customHeight="1" x14ac:dyDescent="0.2">
      <c r="A24" s="1"/>
      <c r="B24" s="28" t="s">
        <v>23</v>
      </c>
      <c r="C24" s="38"/>
      <c r="D24" s="38"/>
      <c r="E24" s="38"/>
      <c r="F24" s="29"/>
      <c r="G24" s="29"/>
    </row>
    <row r="25" spans="1:7" ht="24" customHeight="1" x14ac:dyDescent="0.2">
      <c r="A25" s="1"/>
      <c r="B25" s="39" t="s">
        <v>15</v>
      </c>
      <c r="C25" s="30" t="s">
        <v>16</v>
      </c>
      <c r="D25" s="30" t="s">
        <v>17</v>
      </c>
      <c r="E25" s="39" t="s">
        <v>18</v>
      </c>
      <c r="F25" s="30" t="s">
        <v>19</v>
      </c>
      <c r="G25" s="39" t="s">
        <v>20</v>
      </c>
    </row>
    <row r="26" spans="1:7" ht="12" customHeight="1" x14ac:dyDescent="0.2">
      <c r="A26" s="1"/>
      <c r="B26" s="40"/>
      <c r="C26" s="41"/>
      <c r="D26" s="41"/>
      <c r="E26" s="41"/>
      <c r="F26" s="40"/>
      <c r="G26" s="40">
        <v>0</v>
      </c>
    </row>
    <row r="27" spans="1:7" ht="12" customHeight="1" x14ac:dyDescent="0.2">
      <c r="A27" s="1"/>
      <c r="B27" s="42" t="s">
        <v>24</v>
      </c>
      <c r="C27" s="43"/>
      <c r="D27" s="43"/>
      <c r="E27" s="43"/>
      <c r="F27" s="44"/>
      <c r="G27" s="44">
        <f>G26</f>
        <v>0</v>
      </c>
    </row>
    <row r="28" spans="1:7" ht="12" customHeight="1" x14ac:dyDescent="0.2">
      <c r="A28" s="1"/>
      <c r="B28" s="6"/>
      <c r="C28" s="6"/>
      <c r="D28" s="6"/>
      <c r="E28" s="6"/>
      <c r="F28" s="37"/>
      <c r="G28" s="37"/>
    </row>
    <row r="29" spans="1:7" ht="12" customHeight="1" x14ac:dyDescent="0.2">
      <c r="A29" s="1"/>
      <c r="B29" s="28" t="s">
        <v>25</v>
      </c>
      <c r="C29" s="38"/>
      <c r="D29" s="38"/>
      <c r="E29" s="38"/>
      <c r="F29" s="29"/>
      <c r="G29" s="29"/>
    </row>
    <row r="30" spans="1:7" ht="24" customHeight="1" x14ac:dyDescent="0.2">
      <c r="A30" s="1"/>
      <c r="B30" s="39" t="s">
        <v>15</v>
      </c>
      <c r="C30" s="39" t="s">
        <v>16</v>
      </c>
      <c r="D30" s="39" t="s">
        <v>17</v>
      </c>
      <c r="E30" s="39" t="s">
        <v>18</v>
      </c>
      <c r="F30" s="30" t="s">
        <v>19</v>
      </c>
      <c r="G30" s="39" t="s">
        <v>20</v>
      </c>
    </row>
    <row r="31" spans="1:7" ht="12.75" customHeight="1" x14ac:dyDescent="0.2">
      <c r="A31" s="1"/>
      <c r="B31" s="31" t="s">
        <v>69</v>
      </c>
      <c r="C31" s="32" t="s">
        <v>26</v>
      </c>
      <c r="D31" s="45">
        <v>1.5</v>
      </c>
      <c r="E31" s="16" t="s">
        <v>87</v>
      </c>
      <c r="F31" s="19">
        <v>1950</v>
      </c>
      <c r="G31" s="19">
        <f t="shared" ref="G31" si="0">(D31*F31)</f>
        <v>2925</v>
      </c>
    </row>
    <row r="32" spans="1:7" ht="12.75" customHeight="1" x14ac:dyDescent="0.2">
      <c r="A32" s="1"/>
      <c r="B32" s="33" t="s">
        <v>27</v>
      </c>
      <c r="C32" s="34"/>
      <c r="D32" s="34"/>
      <c r="E32" s="34"/>
      <c r="F32" s="35"/>
      <c r="G32" s="36">
        <f>SUM(G31:G31)</f>
        <v>2925</v>
      </c>
    </row>
    <row r="33" spans="1:7" ht="12" customHeight="1" x14ac:dyDescent="0.2">
      <c r="A33" s="1"/>
      <c r="B33" s="6"/>
      <c r="C33" s="6"/>
      <c r="D33" s="6"/>
      <c r="E33" s="6"/>
      <c r="F33" s="37"/>
      <c r="G33" s="37"/>
    </row>
    <row r="34" spans="1:7" ht="12" customHeight="1" x14ac:dyDescent="0.2">
      <c r="A34" s="1"/>
      <c r="B34" s="28" t="s">
        <v>28</v>
      </c>
      <c r="C34" s="38"/>
      <c r="D34" s="38"/>
      <c r="E34" s="38"/>
      <c r="F34" s="29"/>
      <c r="G34" s="29"/>
    </row>
    <row r="35" spans="1:7" ht="24" customHeight="1" x14ac:dyDescent="0.2">
      <c r="A35" s="1"/>
      <c r="B35" s="30" t="s">
        <v>29</v>
      </c>
      <c r="C35" s="30" t="s">
        <v>30</v>
      </c>
      <c r="D35" s="30" t="s">
        <v>31</v>
      </c>
      <c r="E35" s="30" t="s">
        <v>18</v>
      </c>
      <c r="F35" s="30" t="s">
        <v>19</v>
      </c>
      <c r="G35" s="30" t="s">
        <v>20</v>
      </c>
    </row>
    <row r="36" spans="1:7" ht="12.75" customHeight="1" x14ac:dyDescent="0.2">
      <c r="A36" s="1"/>
      <c r="B36" s="31" t="s">
        <v>71</v>
      </c>
      <c r="C36" s="32" t="s">
        <v>32</v>
      </c>
      <c r="D36" s="32">
        <v>1</v>
      </c>
      <c r="E36" s="31" t="s">
        <v>81</v>
      </c>
      <c r="F36" s="46">
        <v>2070</v>
      </c>
      <c r="G36" s="46">
        <f>(D36*F36)</f>
        <v>2070</v>
      </c>
    </row>
    <row r="37" spans="1:7" ht="12.75" customHeight="1" x14ac:dyDescent="0.2">
      <c r="A37" s="1"/>
      <c r="B37" s="31" t="s">
        <v>72</v>
      </c>
      <c r="C37" s="32" t="s">
        <v>32</v>
      </c>
      <c r="D37" s="32">
        <v>1</v>
      </c>
      <c r="E37" s="31" t="s">
        <v>82</v>
      </c>
      <c r="F37" s="46">
        <v>850</v>
      </c>
      <c r="G37" s="46">
        <f t="shared" ref="G37:G43" si="1">(D37*F37)</f>
        <v>850</v>
      </c>
    </row>
    <row r="38" spans="1:7" ht="12.75" customHeight="1" x14ac:dyDescent="0.2">
      <c r="A38" s="1"/>
      <c r="B38" s="31" t="s">
        <v>73</v>
      </c>
      <c r="C38" s="32" t="s">
        <v>74</v>
      </c>
      <c r="D38" s="32">
        <v>4</v>
      </c>
      <c r="E38" s="31" t="s">
        <v>83</v>
      </c>
      <c r="F38" s="46">
        <v>685</v>
      </c>
      <c r="G38" s="46">
        <f t="shared" si="1"/>
        <v>2740</v>
      </c>
    </row>
    <row r="39" spans="1:7" ht="12.75" customHeight="1" x14ac:dyDescent="0.2">
      <c r="A39" s="1"/>
      <c r="B39" s="31" t="s">
        <v>75</v>
      </c>
      <c r="C39" s="32" t="s">
        <v>76</v>
      </c>
      <c r="D39" s="32">
        <v>8</v>
      </c>
      <c r="E39" s="31" t="s">
        <v>84</v>
      </c>
      <c r="F39" s="46">
        <f>433*1.35</f>
        <v>584.55000000000007</v>
      </c>
      <c r="G39" s="46">
        <f t="shared" si="1"/>
        <v>4676.4000000000005</v>
      </c>
    </row>
    <row r="40" spans="1:7" ht="12.75" customHeight="1" x14ac:dyDescent="0.2">
      <c r="A40" s="1"/>
      <c r="B40" s="31" t="s">
        <v>77</v>
      </c>
      <c r="C40" s="32" t="s">
        <v>76</v>
      </c>
      <c r="D40" s="32">
        <v>1</v>
      </c>
      <c r="E40" s="31" t="s">
        <v>70</v>
      </c>
      <c r="F40" s="46">
        <f>8200*1.35</f>
        <v>11070</v>
      </c>
      <c r="G40" s="46">
        <f t="shared" si="1"/>
        <v>11070</v>
      </c>
    </row>
    <row r="41" spans="1:7" ht="12.75" customHeight="1" x14ac:dyDescent="0.2">
      <c r="A41" s="1"/>
      <c r="B41" s="31" t="s">
        <v>78</v>
      </c>
      <c r="C41" s="32" t="s">
        <v>76</v>
      </c>
      <c r="D41" s="32">
        <v>1</v>
      </c>
      <c r="E41" s="31" t="s">
        <v>70</v>
      </c>
      <c r="F41" s="46">
        <f>2200*1.35</f>
        <v>2970</v>
      </c>
      <c r="G41" s="46">
        <f t="shared" si="1"/>
        <v>2970</v>
      </c>
    </row>
    <row r="42" spans="1:7" ht="12.75" customHeight="1" x14ac:dyDescent="0.2">
      <c r="A42" s="1"/>
      <c r="B42" s="31" t="s">
        <v>79</v>
      </c>
      <c r="C42" s="32" t="s">
        <v>76</v>
      </c>
      <c r="D42" s="32">
        <v>1</v>
      </c>
      <c r="E42" s="31" t="s">
        <v>70</v>
      </c>
      <c r="F42" s="46">
        <f>6000*1.35</f>
        <v>8100.0000000000009</v>
      </c>
      <c r="G42" s="46">
        <f t="shared" si="1"/>
        <v>8100.0000000000009</v>
      </c>
    </row>
    <row r="43" spans="1:7" ht="12.75" customHeight="1" x14ac:dyDescent="0.2">
      <c r="A43" s="1"/>
      <c r="B43" s="31" t="s">
        <v>80</v>
      </c>
      <c r="C43" s="32" t="s">
        <v>76</v>
      </c>
      <c r="D43" s="32">
        <v>1</v>
      </c>
      <c r="E43" s="31" t="s">
        <v>70</v>
      </c>
      <c r="F43" s="46">
        <f>3200*1.35</f>
        <v>4320</v>
      </c>
      <c r="G43" s="46">
        <f t="shared" si="1"/>
        <v>4320</v>
      </c>
    </row>
    <row r="44" spans="1:7" ht="13.5" customHeight="1" x14ac:dyDescent="0.2">
      <c r="A44" s="1"/>
      <c r="B44" s="42" t="s">
        <v>33</v>
      </c>
      <c r="C44" s="43"/>
      <c r="D44" s="43"/>
      <c r="E44" s="43"/>
      <c r="F44" s="44"/>
      <c r="G44" s="47">
        <f>SUM(G36:G43)</f>
        <v>36796.400000000001</v>
      </c>
    </row>
    <row r="45" spans="1:7" ht="12" customHeight="1" x14ac:dyDescent="0.2">
      <c r="A45" s="1"/>
      <c r="B45" s="6"/>
      <c r="C45" s="6"/>
      <c r="D45" s="6"/>
      <c r="E45" s="48"/>
      <c r="F45" s="37"/>
      <c r="G45" s="37"/>
    </row>
    <row r="46" spans="1:7" ht="12" customHeight="1" x14ac:dyDescent="0.2">
      <c r="A46" s="1"/>
      <c r="B46" s="28" t="s">
        <v>34</v>
      </c>
      <c r="C46" s="38"/>
      <c r="D46" s="38"/>
      <c r="E46" s="38"/>
      <c r="F46" s="29"/>
      <c r="G46" s="29"/>
    </row>
    <row r="47" spans="1:7" ht="24" customHeight="1" x14ac:dyDescent="0.2">
      <c r="A47" s="1"/>
      <c r="B47" s="39" t="s">
        <v>35</v>
      </c>
      <c r="C47" s="30" t="s">
        <v>30</v>
      </c>
      <c r="D47" s="30" t="s">
        <v>31</v>
      </c>
      <c r="E47" s="39" t="s">
        <v>18</v>
      </c>
      <c r="F47" s="30" t="s">
        <v>19</v>
      </c>
      <c r="G47" s="39" t="s">
        <v>20</v>
      </c>
    </row>
    <row r="48" spans="1:7" ht="12.75" customHeight="1" x14ac:dyDescent="0.2">
      <c r="A48" s="1"/>
      <c r="B48" s="31" t="s">
        <v>85</v>
      </c>
      <c r="C48" s="49"/>
      <c r="D48" s="50">
        <v>1</v>
      </c>
      <c r="E48" s="32" t="s">
        <v>86</v>
      </c>
      <c r="F48" s="51">
        <f>3000*1.35</f>
        <v>4050.0000000000005</v>
      </c>
      <c r="G48" s="46">
        <f>(D48*F48)</f>
        <v>4050.0000000000005</v>
      </c>
    </row>
    <row r="49" spans="1:7" ht="13.5" customHeight="1" x14ac:dyDescent="0.2">
      <c r="A49" s="1"/>
      <c r="B49" s="42" t="s">
        <v>36</v>
      </c>
      <c r="C49" s="43"/>
      <c r="D49" s="43"/>
      <c r="E49" s="43"/>
      <c r="F49" s="44"/>
      <c r="G49" s="47">
        <f>SUM(G48)</f>
        <v>4050.0000000000005</v>
      </c>
    </row>
    <row r="50" spans="1:7" ht="12" customHeight="1" x14ac:dyDescent="0.2">
      <c r="A50" s="1"/>
      <c r="B50" s="6"/>
      <c r="C50" s="6"/>
      <c r="D50" s="6"/>
      <c r="E50" s="6"/>
      <c r="F50" s="37"/>
      <c r="G50" s="37"/>
    </row>
    <row r="51" spans="1:7" ht="12" customHeight="1" x14ac:dyDescent="0.2">
      <c r="A51" s="1"/>
      <c r="B51" s="52" t="s">
        <v>37</v>
      </c>
      <c r="C51" s="53"/>
      <c r="D51" s="53"/>
      <c r="E51" s="53"/>
      <c r="F51" s="53"/>
      <c r="G51" s="54">
        <f>G22+G32+G44+G49</f>
        <v>63771.4</v>
      </c>
    </row>
    <row r="52" spans="1:7" ht="12" customHeight="1" x14ac:dyDescent="0.2">
      <c r="A52" s="1"/>
      <c r="B52" s="55" t="s">
        <v>38</v>
      </c>
      <c r="C52" s="56"/>
      <c r="D52" s="56"/>
      <c r="E52" s="56"/>
      <c r="F52" s="56"/>
      <c r="G52" s="57">
        <f>G51*0.05</f>
        <v>3188.57</v>
      </c>
    </row>
    <row r="53" spans="1:7" ht="12" customHeight="1" x14ac:dyDescent="0.2">
      <c r="A53" s="1"/>
      <c r="B53" s="58" t="s">
        <v>39</v>
      </c>
      <c r="C53" s="59"/>
      <c r="D53" s="59"/>
      <c r="E53" s="59"/>
      <c r="F53" s="59"/>
      <c r="G53" s="60">
        <f>G52+G51</f>
        <v>66959.97</v>
      </c>
    </row>
    <row r="54" spans="1:7" ht="12" customHeight="1" x14ac:dyDescent="0.2">
      <c r="A54" s="1"/>
      <c r="B54" s="55" t="s">
        <v>40</v>
      </c>
      <c r="C54" s="56"/>
      <c r="D54" s="56"/>
      <c r="E54" s="56"/>
      <c r="F54" s="56"/>
      <c r="G54" s="57">
        <f>G12</f>
        <v>90000</v>
      </c>
    </row>
    <row r="55" spans="1:7" ht="12" customHeight="1" x14ac:dyDescent="0.2">
      <c r="A55" s="1"/>
      <c r="B55" s="61" t="s">
        <v>41</v>
      </c>
      <c r="C55" s="62"/>
      <c r="D55" s="62"/>
      <c r="E55" s="62"/>
      <c r="F55" s="62"/>
      <c r="G55" s="63">
        <f>G54-G53</f>
        <v>23040.03</v>
      </c>
    </row>
    <row r="56" spans="1:7" ht="12" customHeight="1" x14ac:dyDescent="0.2">
      <c r="A56" s="1"/>
      <c r="B56" s="64" t="s">
        <v>92</v>
      </c>
      <c r="C56" s="65"/>
      <c r="D56" s="65"/>
      <c r="E56" s="65"/>
      <c r="F56" s="65"/>
      <c r="G56" s="66"/>
    </row>
    <row r="57" spans="1:7" ht="12.75" customHeight="1" x14ac:dyDescent="0.2">
      <c r="A57" s="1"/>
      <c r="B57" s="67"/>
      <c r="C57" s="65"/>
      <c r="D57" s="65"/>
      <c r="E57" s="65"/>
      <c r="F57" s="65"/>
      <c r="G57" s="66"/>
    </row>
    <row r="58" spans="1:7" ht="12" customHeight="1" x14ac:dyDescent="0.2">
      <c r="A58" s="1"/>
      <c r="B58" s="68" t="s">
        <v>93</v>
      </c>
      <c r="C58" s="69"/>
      <c r="D58" s="69"/>
      <c r="E58" s="69"/>
      <c r="F58" s="69"/>
      <c r="G58" s="66"/>
    </row>
    <row r="59" spans="1:7" ht="12" customHeight="1" x14ac:dyDescent="0.2">
      <c r="A59" s="1"/>
      <c r="B59" s="70" t="s">
        <v>42</v>
      </c>
      <c r="C59" s="71"/>
      <c r="D59" s="71"/>
      <c r="E59" s="71"/>
      <c r="F59" s="71"/>
      <c r="G59" s="72"/>
    </row>
    <row r="60" spans="1:7" ht="12" customHeight="1" x14ac:dyDescent="0.2">
      <c r="A60" s="1"/>
      <c r="B60" s="73" t="s">
        <v>43</v>
      </c>
      <c r="C60" s="69"/>
      <c r="D60" s="69"/>
      <c r="E60" s="69"/>
      <c r="F60" s="69"/>
      <c r="G60" s="74"/>
    </row>
    <row r="61" spans="1:7" ht="12" customHeight="1" x14ac:dyDescent="0.2">
      <c r="A61" s="1"/>
      <c r="B61" s="73" t="s">
        <v>44</v>
      </c>
      <c r="C61" s="69"/>
      <c r="D61" s="69"/>
      <c r="E61" s="69"/>
      <c r="F61" s="69"/>
      <c r="G61" s="74"/>
    </row>
    <row r="62" spans="1:7" ht="12" customHeight="1" x14ac:dyDescent="0.2">
      <c r="A62" s="1"/>
      <c r="B62" s="73" t="s">
        <v>45</v>
      </c>
      <c r="C62" s="69"/>
      <c r="D62" s="69"/>
      <c r="E62" s="69"/>
      <c r="F62" s="69"/>
      <c r="G62" s="74"/>
    </row>
    <row r="63" spans="1:7" ht="12" customHeight="1" x14ac:dyDescent="0.2">
      <c r="A63" s="1"/>
      <c r="B63" s="73" t="s">
        <v>46</v>
      </c>
      <c r="C63" s="69"/>
      <c r="D63" s="69"/>
      <c r="E63" s="69"/>
      <c r="F63" s="69"/>
      <c r="G63" s="74"/>
    </row>
    <row r="64" spans="1:7" ht="12.75" customHeight="1" x14ac:dyDescent="0.2">
      <c r="A64" s="1"/>
      <c r="B64" s="75" t="s">
        <v>47</v>
      </c>
      <c r="C64" s="76"/>
      <c r="D64" s="76"/>
      <c r="E64" s="76"/>
      <c r="F64" s="76"/>
      <c r="G64" s="77"/>
    </row>
    <row r="65" spans="1:7" ht="12.75" customHeight="1" x14ac:dyDescent="0.2">
      <c r="A65" s="1"/>
      <c r="B65" s="78"/>
      <c r="C65" s="69"/>
      <c r="D65" s="69"/>
      <c r="E65" s="69"/>
      <c r="F65" s="69"/>
      <c r="G65" s="66"/>
    </row>
    <row r="66" spans="1:7" ht="15" customHeight="1" x14ac:dyDescent="0.2">
      <c r="A66" s="1"/>
      <c r="B66" s="79" t="s">
        <v>48</v>
      </c>
      <c r="C66" s="80"/>
      <c r="D66" s="81"/>
      <c r="E66" s="82"/>
      <c r="F66" s="82"/>
      <c r="G66" s="66"/>
    </row>
    <row r="67" spans="1:7" ht="12" customHeight="1" x14ac:dyDescent="0.2">
      <c r="A67" s="1"/>
      <c r="B67" s="83" t="s">
        <v>35</v>
      </c>
      <c r="C67" s="83" t="s">
        <v>49</v>
      </c>
      <c r="D67" s="84" t="s">
        <v>50</v>
      </c>
      <c r="E67" s="82"/>
      <c r="F67" s="82"/>
      <c r="G67" s="66"/>
    </row>
    <row r="68" spans="1:7" ht="12" customHeight="1" x14ac:dyDescent="0.2">
      <c r="A68" s="1"/>
      <c r="B68" s="85" t="s">
        <v>51</v>
      </c>
      <c r="C68" s="86">
        <f>G22</f>
        <v>20000</v>
      </c>
      <c r="D68" s="87">
        <f>(C68/C74)</f>
        <v>0.2986859163766053</v>
      </c>
      <c r="E68" s="82"/>
      <c r="F68" s="82"/>
      <c r="G68" s="66"/>
    </row>
    <row r="69" spans="1:7" ht="12" customHeight="1" x14ac:dyDescent="0.2">
      <c r="A69" s="1"/>
      <c r="B69" s="85" t="s">
        <v>52</v>
      </c>
      <c r="C69" s="88">
        <v>0</v>
      </c>
      <c r="D69" s="87">
        <v>0</v>
      </c>
      <c r="E69" s="82"/>
      <c r="F69" s="82"/>
      <c r="G69" s="66"/>
    </row>
    <row r="70" spans="1:7" ht="12" customHeight="1" x14ac:dyDescent="0.2">
      <c r="A70" s="1"/>
      <c r="B70" s="85" t="s">
        <v>53</v>
      </c>
      <c r="C70" s="86">
        <f>G32</f>
        <v>2925</v>
      </c>
      <c r="D70" s="87">
        <f>(C70/C74)</f>
        <v>4.3682815270078522E-2</v>
      </c>
      <c r="E70" s="82"/>
      <c r="F70" s="82"/>
      <c r="G70" s="66"/>
    </row>
    <row r="71" spans="1:7" ht="12" customHeight="1" x14ac:dyDescent="0.2">
      <c r="A71" s="1"/>
      <c r="B71" s="85" t="s">
        <v>29</v>
      </c>
      <c r="C71" s="86">
        <f>G44</f>
        <v>36796.400000000001</v>
      </c>
      <c r="D71" s="87">
        <f>(C71/C74)</f>
        <v>0.549528322668006</v>
      </c>
      <c r="E71" s="82"/>
      <c r="F71" s="82"/>
      <c r="G71" s="66"/>
    </row>
    <row r="72" spans="1:7" ht="12" customHeight="1" x14ac:dyDescent="0.2">
      <c r="A72" s="1"/>
      <c r="B72" s="85" t="s">
        <v>54</v>
      </c>
      <c r="C72" s="89">
        <f>G49</f>
        <v>4050.0000000000005</v>
      </c>
      <c r="D72" s="87">
        <f>(C72/C74)</f>
        <v>6.048389806626258E-2</v>
      </c>
      <c r="E72" s="90"/>
      <c r="F72" s="90"/>
      <c r="G72" s="66"/>
    </row>
    <row r="73" spans="1:7" ht="12" customHeight="1" x14ac:dyDescent="0.2">
      <c r="A73" s="1"/>
      <c r="B73" s="85" t="s">
        <v>55</v>
      </c>
      <c r="C73" s="89">
        <f>G52</f>
        <v>3188.57</v>
      </c>
      <c r="D73" s="87">
        <f>(C73/C74)</f>
        <v>4.7619047619047623E-2</v>
      </c>
      <c r="E73" s="90"/>
      <c r="F73" s="90"/>
      <c r="G73" s="66"/>
    </row>
    <row r="74" spans="1:7" ht="12.75" customHeight="1" x14ac:dyDescent="0.2">
      <c r="A74" s="1"/>
      <c r="B74" s="83" t="s">
        <v>56</v>
      </c>
      <c r="C74" s="91">
        <f>SUM(C68:C73)</f>
        <v>66959.97</v>
      </c>
      <c r="D74" s="92">
        <f>SUM(D68:D73)</f>
        <v>1</v>
      </c>
      <c r="E74" s="90"/>
      <c r="F74" s="90"/>
      <c r="G74" s="66"/>
    </row>
    <row r="75" spans="1:7" ht="12" customHeight="1" x14ac:dyDescent="0.2">
      <c r="A75" s="1"/>
      <c r="B75" s="67"/>
      <c r="C75" s="65"/>
      <c r="D75" s="65"/>
      <c r="E75" s="65"/>
      <c r="F75" s="65"/>
      <c r="G75" s="66"/>
    </row>
    <row r="76" spans="1:7" ht="12.75" customHeight="1" x14ac:dyDescent="0.2">
      <c r="A76" s="1"/>
      <c r="B76" s="93"/>
      <c r="C76" s="65"/>
      <c r="D76" s="65"/>
      <c r="E76" s="65"/>
      <c r="F76" s="65"/>
      <c r="G76" s="66"/>
    </row>
    <row r="77" spans="1:7" ht="12" customHeight="1" x14ac:dyDescent="0.2">
      <c r="A77" s="1"/>
      <c r="B77" s="94"/>
      <c r="C77" s="95" t="s">
        <v>88</v>
      </c>
      <c r="D77" s="94"/>
      <c r="E77" s="94"/>
      <c r="F77" s="90"/>
      <c r="G77" s="66"/>
    </row>
    <row r="78" spans="1:7" ht="12" customHeight="1" x14ac:dyDescent="0.2">
      <c r="A78" s="1"/>
      <c r="B78" s="83" t="s">
        <v>57</v>
      </c>
      <c r="C78" s="96">
        <v>25</v>
      </c>
      <c r="D78" s="96">
        <v>30</v>
      </c>
      <c r="E78" s="96">
        <v>35</v>
      </c>
      <c r="F78" s="97"/>
      <c r="G78" s="98"/>
    </row>
    <row r="79" spans="1:7" ht="12.75" customHeight="1" x14ac:dyDescent="0.2">
      <c r="A79" s="1"/>
      <c r="B79" s="83" t="s">
        <v>58</v>
      </c>
      <c r="C79" s="91">
        <f>(G53/C78)</f>
        <v>2678.3987999999999</v>
      </c>
      <c r="D79" s="91">
        <f>(G53/D78)</f>
        <v>2231.9990000000003</v>
      </c>
      <c r="E79" s="91">
        <f>(G53/E78)</f>
        <v>1913.1420000000001</v>
      </c>
      <c r="F79" s="97"/>
      <c r="G79" s="98"/>
    </row>
    <row r="80" spans="1:7" ht="15.6" customHeight="1" x14ac:dyDescent="0.2">
      <c r="A80" s="1"/>
      <c r="B80" s="99" t="s">
        <v>59</v>
      </c>
      <c r="C80" s="69"/>
      <c r="D80" s="69"/>
      <c r="E80" s="69"/>
      <c r="F80" s="69"/>
      <c r="G80" s="69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345" scale="7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2022-06-20T00:15:19Z</dcterms:modified>
</cp:coreProperties>
</file>