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apico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G52" i="1" s="1"/>
  <c r="G51" i="1" l="1"/>
  <c r="G50" i="1"/>
  <c r="G41" i="1"/>
  <c r="G34" i="1"/>
  <c r="G24" i="1"/>
  <c r="G53" i="1" l="1"/>
  <c r="C76" i="1" s="1"/>
  <c r="G45" i="1"/>
  <c r="G43" i="1"/>
  <c r="G40" i="1"/>
  <c r="G23" i="1"/>
  <c r="G22" i="1"/>
  <c r="G21" i="1"/>
  <c r="G12" i="1"/>
  <c r="G58" i="1" s="1"/>
  <c r="G25" i="1" l="1"/>
  <c r="C72" i="1" s="1"/>
  <c r="G46" i="1"/>
  <c r="C75" i="1" s="1"/>
  <c r="G35" i="1"/>
  <c r="C74" i="1" s="1"/>
  <c r="G55" i="1" l="1"/>
  <c r="G56" i="1" s="1"/>
  <c r="G57" i="1" l="1"/>
  <c r="C83" i="1" s="1"/>
  <c r="C77" i="1"/>
  <c r="D83" i="1" l="1"/>
  <c r="G59" i="1"/>
  <c r="C78" i="1"/>
  <c r="E83" i="1"/>
  <c r="D75" i="1" l="1"/>
  <c r="D76" i="1"/>
  <c r="D74" i="1"/>
  <c r="D72" i="1"/>
  <c r="D77" i="1"/>
  <c r="D78" i="1" l="1"/>
</calcChain>
</file>

<file path=xl/sharedStrings.xml><?xml version="1.0" encoding="utf-8"?>
<sst xmlns="http://schemas.openxmlformats.org/spreadsheetml/2006/main" count="132" uniqueCount="97">
  <si>
    <t>RUBRO O CULTIVO</t>
  </si>
  <si>
    <t>APICOLA</t>
  </si>
  <si>
    <t>RENDIMIENTO (Kg miel/colmena)</t>
  </si>
  <si>
    <t>TIPO</t>
  </si>
  <si>
    <t>MULTIFLORAL</t>
  </si>
  <si>
    <t>FECHA ESTIMADA  PRECIO VENTA</t>
  </si>
  <si>
    <t>TODO EL AÑO</t>
  </si>
  <si>
    <t>NIVEL TECNOLÓGICO</t>
  </si>
  <si>
    <t>Medio</t>
  </si>
  <si>
    <t>PRECIO ESPERADO ($/kilo)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</si>
  <si>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</si>
  <si>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</si>
  <si>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</si>
  <si>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</si>
  <si>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</si>
  <si>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</si>
  <si>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</si>
  <si>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</si>
  <si>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</si>
  <si>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Diciembre-Marzo</t>
  </si>
  <si>
    <t>FECHA PRECIO INSUMOS</t>
  </si>
  <si>
    <t>CONTINGENCIA</t>
  </si>
  <si>
    <t>lluvias/pesticidas/heladas/incendios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</si>
  <si>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</si>
  <si>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</si>
  <si>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</si>
  <si>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</si>
  <si>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</si>
  <si>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</si>
  <si>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</si>
  <si>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</si>
  <si>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Preparacion colmenas</t>
  </si>
  <si>
    <t>JH</t>
  </si>
  <si>
    <t>Marzo-Abril</t>
  </si>
  <si>
    <t>Programa de alimentaciòn</t>
  </si>
  <si>
    <t>Abril-Septiembre</t>
  </si>
  <si>
    <t>Programa sanitario</t>
  </si>
  <si>
    <t>Cosecha</t>
  </si>
  <si>
    <t>Subtotal Jornadas Hombre</t>
  </si>
  <si>
    <t>JORNADAS ANIMAL</t>
  </si>
  <si>
    <t>Subtotal Jornadas Animal</t>
  </si>
  <si>
    <t>MAQUINARIA</t>
  </si>
  <si>
    <t>Centrifugado y desoperculado</t>
  </si>
  <si>
    <t>JM</t>
  </si>
  <si>
    <t>Subtotal Costo Maquinaria</t>
  </si>
  <si>
    <t>INSUMOS</t>
  </si>
  <si>
    <t>Insumos</t>
  </si>
  <si>
    <t>Unidad (Kg/l/u)</t>
  </si>
  <si>
    <t>Cantidad (Kg/l/u)</t>
  </si>
  <si>
    <t xml:space="preserve">ALIMENTACION </t>
  </si>
  <si>
    <t>Energètico (azucar granulada o fructosa)</t>
  </si>
  <si>
    <t>Kg</t>
  </si>
  <si>
    <t>Proteico-Aminoacidos Beefort Prom (levadura de cerveza y otros)</t>
  </si>
  <si>
    <t>ACARICIDAS</t>
  </si>
  <si>
    <t>Amivar 500 AR. Verostop</t>
  </si>
  <si>
    <t>Tira</t>
  </si>
  <si>
    <t>Agosto-Abril</t>
  </si>
  <si>
    <t>FUNGICIDAS</t>
  </si>
  <si>
    <t>Fumagilina</t>
  </si>
  <si>
    <t>Gr</t>
  </si>
  <si>
    <t>Septiembre</t>
  </si>
  <si>
    <t>Subtotal Insumos</t>
  </si>
  <si>
    <t>OTROS</t>
  </si>
  <si>
    <t>Item</t>
  </si>
  <si>
    <t>Camara de cria (10 marcos alambrados con cera estampada, piso, entre tapa y tapa)</t>
  </si>
  <si>
    <t>u</t>
  </si>
  <si>
    <t>Octubre-Noviembre</t>
  </si>
  <si>
    <t>Alzas</t>
  </si>
  <si>
    <t>Envases</t>
  </si>
  <si>
    <t>Diciembre-Febrero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</si>
  <si>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</si>
  <si>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</si>
  <si>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</si>
  <si>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</si>
  <si>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</si>
  <si>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</si>
  <si>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</si>
  <si>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</si>
  <si>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</si>
  <si>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</si>
  <si>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</si>
  <si>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</si>
  <si>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</si>
  <si>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</si>
  <si>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</si>
  <si>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</si>
  <si>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</si>
  <si>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</si>
  <si>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</si>
  <si>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</si>
  <si>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</si>
  <si>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</si>
  <si>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</si>
  <si>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($/kilo de miel)</t>
  </si>
  <si>
    <t>Rendimiento (kg de miel/colmena)</t>
  </si>
  <si>
    <t>Costo unitario ($/kilo de miel)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</si>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</sst>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u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1">
    <xf numFmtId="0" fontId="0" fillId="0" borderId="0" xfId="0"/>
    <xf numFmtId="0" fontId="3" fillId="2" borderId="21" xfId="0" applyFont="1" applyFill="1" applyBorder="1" applyAlignment="1">
      <alignment vertical="center"/>
    </xf>
    <xf numFmtId="0" fontId="2" fillId="2" borderId="1" xfId="0" applyFont="1" applyFill="1" applyBorder="1"/>
    <xf numFmtId="0" fontId="2" fillId="0" borderId="0" xfId="0" applyNumberFormat="1" applyFont="1"/>
    <xf numFmtId="0" fontId="2" fillId="0" borderId="0" xfId="0" applyFont="1"/>
    <xf numFmtId="0" fontId="2" fillId="2" borderId="3" xfId="0" applyFont="1" applyFill="1" applyBorder="1"/>
    <xf numFmtId="0" fontId="2" fillId="2" borderId="4" xfId="0" applyFont="1" applyFill="1" applyBorder="1"/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/>
    <xf numFmtId="43" fontId="2" fillId="0" borderId="0" xfId="0" applyNumberFormat="1" applyFont="1"/>
    <xf numFmtId="49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3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/>
    <xf numFmtId="49" fontId="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vertical="center"/>
    </xf>
    <xf numFmtId="0" fontId="2" fillId="0" borderId="21" xfId="0" applyNumberFormat="1" applyFont="1" applyBorder="1"/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/>
    <xf numFmtId="0" fontId="2" fillId="2" borderId="16" xfId="0" applyFont="1" applyFill="1" applyBorder="1" applyAlignment="1">
      <alignment horizontal="center"/>
    </xf>
    <xf numFmtId="49" fontId="4" fillId="3" borderId="55" xfId="0" applyNumberFormat="1" applyFont="1" applyFill="1" applyBorder="1" applyAlignment="1">
      <alignment horizontal="center" vertical="center"/>
    </xf>
    <xf numFmtId="49" fontId="4" fillId="3" borderId="55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/>
    <xf numFmtId="3" fontId="7" fillId="9" borderId="54" xfId="0" applyNumberFormat="1" applyFont="1" applyFill="1" applyBorder="1" applyAlignment="1">
      <alignment horizontal="right" vertical="center" wrapText="1"/>
    </xf>
    <xf numFmtId="3" fontId="7" fillId="9" borderId="54" xfId="0" applyNumberFormat="1" applyFont="1" applyFill="1" applyBorder="1" applyAlignment="1">
      <alignment horizontal="right"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4" fillId="5" borderId="25" xfId="0" applyNumberFormat="1" applyFont="1" applyFill="1" applyBorder="1" applyAlignment="1">
      <alignment vertical="center"/>
    </xf>
    <xf numFmtId="0" fontId="4" fillId="5" borderId="26" xfId="0" applyFont="1" applyFill="1" applyBorder="1" applyAlignment="1">
      <alignment vertical="center"/>
    </xf>
    <xf numFmtId="164" fontId="4" fillId="5" borderId="27" xfId="0" applyNumberFormat="1" applyFont="1" applyFill="1" applyBorder="1" applyAlignment="1">
      <alignment vertical="center"/>
    </xf>
    <xf numFmtId="49" fontId="4" fillId="3" borderId="28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4" fontId="4" fillId="3" borderId="29" xfId="0" applyNumberFormat="1" applyFont="1" applyFill="1" applyBorder="1" applyAlignment="1">
      <alignment vertical="center"/>
    </xf>
    <xf numFmtId="49" fontId="4" fillId="5" borderId="28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29" xfId="0" applyNumberFormat="1" applyFont="1" applyFill="1" applyBorder="1" applyAlignment="1">
      <alignment vertical="center"/>
    </xf>
    <xf numFmtId="49" fontId="4" fillId="5" borderId="30" xfId="0" applyNumberFormat="1" applyFont="1" applyFill="1" applyBorder="1" applyAlignment="1">
      <alignment vertical="center"/>
    </xf>
    <xf numFmtId="0" fontId="4" fillId="5" borderId="31" xfId="0" applyFont="1" applyFill="1" applyBorder="1" applyAlignment="1">
      <alignment vertical="center"/>
    </xf>
    <xf numFmtId="164" fontId="4" fillId="5" borderId="31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6" fillId="2" borderId="42" xfId="0" applyNumberFormat="1" applyFont="1" applyFill="1" applyBorder="1" applyAlignment="1">
      <alignment vertical="center"/>
    </xf>
    <xf numFmtId="0" fontId="2" fillId="2" borderId="43" xfId="0" applyFont="1" applyFill="1" applyBorder="1"/>
    <xf numFmtId="0" fontId="2" fillId="2" borderId="44" xfId="0" applyFont="1" applyFill="1" applyBorder="1"/>
    <xf numFmtId="49" fontId="2" fillId="2" borderId="45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2" borderId="46" xfId="0" applyFont="1" applyFill="1" applyBorder="1"/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/>
    <xf numFmtId="0" fontId="2" fillId="2" borderId="49" xfId="0" applyFont="1" applyFill="1" applyBorder="1"/>
    <xf numFmtId="0" fontId="2" fillId="8" borderId="41" xfId="0" applyFont="1" applyFill="1" applyBorder="1"/>
    <xf numFmtId="0" fontId="2" fillId="6" borderId="21" xfId="0" applyFont="1" applyFill="1" applyBorder="1"/>
    <xf numFmtId="49" fontId="6" fillId="7" borderId="32" xfId="0" applyNumberFormat="1" applyFont="1" applyFill="1" applyBorder="1" applyAlignment="1">
      <alignment vertical="center"/>
    </xf>
    <xf numFmtId="49" fontId="6" fillId="7" borderId="22" xfId="0" applyNumberFormat="1" applyFont="1" applyFill="1" applyBorder="1" applyAlignment="1">
      <alignment vertical="center"/>
    </xf>
    <xf numFmtId="49" fontId="2" fillId="7" borderId="33" xfId="0" applyNumberFormat="1" applyFont="1" applyFill="1" applyBorder="1"/>
    <xf numFmtId="49" fontId="6" fillId="2" borderId="34" xfId="0" applyNumberFormat="1" applyFont="1" applyFill="1" applyBorder="1" applyAlignment="1">
      <alignment vertical="center"/>
    </xf>
    <xf numFmtId="9" fontId="2" fillId="2" borderId="35" xfId="0" applyNumberFormat="1" applyFont="1" applyFill="1" applyBorder="1"/>
    <xf numFmtId="0" fontId="4" fillId="6" borderId="21" xfId="0" applyFont="1" applyFill="1" applyBorder="1" applyAlignment="1">
      <alignment vertical="center"/>
    </xf>
    <xf numFmtId="49" fontId="6" fillId="7" borderId="36" xfId="0" applyNumberFormat="1" applyFont="1" applyFill="1" applyBorder="1" applyAlignment="1">
      <alignment vertical="center"/>
    </xf>
    <xf numFmtId="165" fontId="6" fillId="7" borderId="37" xfId="0" applyNumberFormat="1" applyFont="1" applyFill="1" applyBorder="1" applyAlignment="1">
      <alignment vertical="center"/>
    </xf>
    <xf numFmtId="9" fontId="6" fillId="7" borderId="38" xfId="0" applyNumberFormat="1" applyFont="1" applyFill="1" applyBorder="1" applyAlignment="1">
      <alignment vertical="center"/>
    </xf>
    <xf numFmtId="0" fontId="2" fillId="2" borderId="19" xfId="0" applyFont="1" applyFill="1" applyBorder="1"/>
    <xf numFmtId="0" fontId="4" fillId="8" borderId="20" xfId="0" applyFont="1" applyFill="1" applyBorder="1" applyAlignment="1">
      <alignment vertical="center"/>
    </xf>
    <xf numFmtId="49" fontId="9" fillId="8" borderId="21" xfId="0" applyNumberFormat="1" applyFont="1" applyFill="1" applyBorder="1" applyAlignment="1">
      <alignment vertical="center"/>
    </xf>
    <xf numFmtId="0" fontId="4" fillId="8" borderId="21" xfId="0" applyFont="1" applyFill="1" applyBorder="1" applyAlignment="1">
      <alignment vertical="center"/>
    </xf>
    <xf numFmtId="0" fontId="4" fillId="8" borderId="50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49" fontId="6" fillId="7" borderId="51" xfId="0" applyNumberFormat="1" applyFont="1" applyFill="1" applyBorder="1" applyAlignment="1">
      <alignment vertical="center"/>
    </xf>
    <xf numFmtId="3" fontId="6" fillId="7" borderId="52" xfId="0" applyNumberFormat="1" applyFont="1" applyFill="1" applyBorder="1" applyAlignment="1">
      <alignment vertical="center"/>
    </xf>
    <xf numFmtId="0" fontId="6" fillId="7" borderId="52" xfId="0" applyNumberFormat="1" applyFont="1" applyFill="1" applyBorder="1" applyAlignment="1">
      <alignment vertical="center"/>
    </xf>
    <xf numFmtId="0" fontId="6" fillId="7" borderId="53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165" fontId="6" fillId="7" borderId="38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7" xfId="0" applyNumberFormat="1" applyFont="1" applyFill="1" applyBorder="1" applyAlignment="1">
      <alignment horizontal="left"/>
    </xf>
    <xf numFmtId="49" fontId="2" fillId="2" borderId="57" xfId="0" applyNumberFormat="1" applyFont="1" applyFill="1" applyBorder="1" applyAlignment="1">
      <alignment horizontal="left" vertical="center" wrapText="1"/>
    </xf>
    <xf numFmtId="49" fontId="2" fillId="2" borderId="57" xfId="0" applyNumberFormat="1" applyFont="1" applyFill="1" applyBorder="1" applyAlignment="1">
      <alignment horizontal="left" wrapText="1"/>
    </xf>
    <xf numFmtId="14" fontId="2" fillId="2" borderId="57" xfId="0" applyNumberFormat="1" applyFont="1" applyFill="1" applyBorder="1" applyAlignment="1">
      <alignment horizontal="left"/>
    </xf>
    <xf numFmtId="0" fontId="2" fillId="2" borderId="58" xfId="0" applyFont="1" applyFill="1" applyBorder="1"/>
    <xf numFmtId="0" fontId="2" fillId="2" borderId="59" xfId="0" applyFont="1" applyFill="1" applyBorder="1" applyAlignment="1">
      <alignment wrapText="1"/>
    </xf>
    <xf numFmtId="49" fontId="4" fillId="3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right" vertical="center"/>
    </xf>
    <xf numFmtId="0" fontId="6" fillId="2" borderId="5" xfId="0" applyNumberFormat="1" applyFont="1" applyFill="1" applyBorder="1" applyAlignment="1">
      <alignment horizontal="right" vertical="center"/>
    </xf>
    <xf numFmtId="165" fontId="6" fillId="2" borderId="5" xfId="0" applyNumberFormat="1" applyFont="1" applyFill="1" applyBorder="1" applyAlignment="1">
      <alignment horizontal="right" vertical="center"/>
    </xf>
    <xf numFmtId="165" fontId="6" fillId="7" borderId="37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9" fontId="7" fillId="9" borderId="54" xfId="0" applyNumberFormat="1" applyFont="1" applyFill="1" applyBorder="1" applyAlignment="1">
      <alignment horizontal="right" vertical="center"/>
    </xf>
    <xf numFmtId="0" fontId="10" fillId="10" borderId="56" xfId="0" applyFont="1" applyFill="1" applyBorder="1" applyAlignment="1">
      <alignment horizontal="right"/>
    </xf>
    <xf numFmtId="3" fontId="10" fillId="10" borderId="56" xfId="0" applyNumberFormat="1" applyFont="1" applyFill="1" applyBorder="1" applyAlignment="1">
      <alignment horizontal="right"/>
    </xf>
    <xf numFmtId="49" fontId="3" fillId="3" borderId="18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49" fontId="9" fillId="8" borderId="39" xfId="0" applyNumberFormat="1" applyFont="1" applyFill="1" applyBorder="1" applyAlignment="1">
      <alignment vertical="center"/>
    </xf>
    <xf numFmtId="0" fontId="6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7" fillId="9" borderId="54" xfId="0" applyNumberFormat="1" applyFont="1" applyFill="1" applyBorder="1" applyAlignment="1">
      <alignment horizontal="left" vertical="center" wrapText="1"/>
    </xf>
    <xf numFmtId="49" fontId="7" fillId="9" borderId="54" xfId="0" applyNumberFormat="1" applyFont="1" applyFill="1" applyBorder="1" applyAlignment="1">
      <alignment horizontal="left" vertical="center"/>
    </xf>
    <xf numFmtId="0" fontId="10" fillId="10" borderId="56" xfId="0" applyFont="1" applyFill="1" applyBorder="1" applyAlignment="1">
      <alignment horizontal="left"/>
    </xf>
    <xf numFmtId="0" fontId="7" fillId="9" borderId="54" xfId="0" applyNumberFormat="1" applyFont="1" applyFill="1" applyBorder="1" applyAlignment="1">
      <alignment horizontal="left" vertical="center" wrapText="1"/>
    </xf>
    <xf numFmtId="3" fontId="7" fillId="9" borderId="54" xfId="0" applyNumberFormat="1" applyFont="1" applyFill="1" applyBorder="1" applyAlignment="1">
      <alignment horizontal="left" vertical="center" wrapText="1"/>
    </xf>
    <xf numFmtId="3" fontId="10" fillId="10" borderId="5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238125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65" workbookViewId="0">
      <selection activeCell="C50" sqref="C50:D52"/>
    </sheetView>
  </sheetViews>
  <sheetFormatPr baseColWidth="10" defaultColWidth="10.85546875" defaultRowHeight="11.25" customHeight="1" x14ac:dyDescent="0.25"/>
  <cols>
    <col min="1" max="1" width="4.42578125" style="3" customWidth="1"/>
    <col min="2" max="2" width="25.85546875" style="3" customWidth="1"/>
    <col min="3" max="3" width="19.42578125" style="3" customWidth="1"/>
    <col min="4" max="4" width="9.42578125" style="3" customWidth="1"/>
    <col min="5" max="5" width="14.42578125" style="3" customWidth="1"/>
    <col min="6" max="6" width="11" style="3" customWidth="1"/>
    <col min="7" max="7" width="14.28515625" style="3" customWidth="1"/>
    <col min="8" max="255" width="10.85546875" style="3" customWidth="1"/>
    <col min="256" max="16384" width="10.85546875" style="4"/>
  </cols>
  <sheetData>
    <row r="1" spans="1:11" ht="15" customHeight="1" x14ac:dyDescent="0.25">
      <c r="A1" s="2"/>
      <c r="B1" s="2"/>
      <c r="C1" s="2"/>
      <c r="D1" s="2"/>
      <c r="E1" s="2"/>
      <c r="F1" s="2"/>
      <c r="G1" s="2"/>
    </row>
    <row r="2" spans="1:11" ht="15" customHeight="1" x14ac:dyDescent="0.25">
      <c r="A2" s="2"/>
      <c r="B2" s="2"/>
      <c r="C2" s="2"/>
      <c r="D2" s="2"/>
      <c r="E2" s="2"/>
      <c r="F2" s="2"/>
      <c r="G2" s="2"/>
    </row>
    <row r="3" spans="1:11" ht="15" customHeight="1" x14ac:dyDescent="0.25">
      <c r="A3" s="2"/>
      <c r="B3" s="2"/>
      <c r="C3" s="2"/>
      <c r="D3" s="2"/>
      <c r="E3" s="2"/>
      <c r="F3" s="2"/>
      <c r="G3" s="2"/>
    </row>
    <row r="4" spans="1:11" ht="15" customHeight="1" x14ac:dyDescent="0.25">
      <c r="A4" s="2"/>
      <c r="B4" s="2"/>
      <c r="C4" s="2"/>
      <c r="D4" s="2"/>
      <c r="E4" s="2"/>
      <c r="F4" s="2"/>
      <c r="G4" s="2"/>
    </row>
    <row r="5" spans="1:11" ht="15" customHeight="1" x14ac:dyDescent="0.25">
      <c r="A5" s="2"/>
      <c r="B5" s="2"/>
      <c r="C5" s="2"/>
      <c r="D5" s="2"/>
      <c r="E5" s="2"/>
      <c r="F5" s="2"/>
      <c r="G5" s="2"/>
    </row>
    <row r="6" spans="1:11" ht="15" customHeight="1" x14ac:dyDescent="0.25">
      <c r="A6" s="2"/>
      <c r="B6" s="2"/>
      <c r="C6" s="2"/>
      <c r="D6" s="2"/>
      <c r="E6" s="2"/>
      <c r="F6" s="2"/>
      <c r="G6" s="2"/>
    </row>
    <row r="7" spans="1:11" ht="15" customHeight="1" x14ac:dyDescent="0.25">
      <c r="A7" s="2"/>
      <c r="B7" s="2"/>
      <c r="C7" s="2"/>
      <c r="D7" s="2"/>
      <c r="E7" s="2"/>
      <c r="F7" s="2"/>
      <c r="G7" s="2"/>
    </row>
    <row r="8" spans="1:11" ht="15" customHeight="1" x14ac:dyDescent="0.25">
      <c r="A8" s="2"/>
      <c r="B8" s="122"/>
      <c r="C8" s="5"/>
      <c r="D8" s="2"/>
      <c r="E8" s="5"/>
      <c r="F8" s="5"/>
      <c r="G8" s="5"/>
    </row>
    <row r="9" spans="1:11" ht="12" customHeight="1" x14ac:dyDescent="0.25">
      <c r="A9" s="62"/>
      <c r="B9" s="124" t="s">
        <v>0</v>
      </c>
      <c r="C9" s="118" t="s">
        <v>1</v>
      </c>
      <c r="D9" s="8"/>
      <c r="E9" s="149" t="s">
        <v>2</v>
      </c>
      <c r="F9" s="150"/>
      <c r="G9" s="116">
        <v>30</v>
      </c>
    </row>
    <row r="10" spans="1:11" ht="38.25" customHeight="1" x14ac:dyDescent="0.25">
      <c r="A10" s="62"/>
      <c r="B10" s="125" t="s">
        <v>3</v>
      </c>
      <c r="C10" s="119" t="s">
        <v>4</v>
      </c>
      <c r="D10" s="8"/>
      <c r="E10" s="147" t="s">
        <v>5</v>
      </c>
      <c r="F10" s="148"/>
      <c r="G10" s="7" t="s">
        <v>6</v>
      </c>
    </row>
    <row r="11" spans="1:11" ht="18" customHeight="1" x14ac:dyDescent="0.25">
      <c r="A11" s="62"/>
      <c r="B11" s="125" t="s">
        <v>7</v>
      </c>
      <c r="C11" s="118" t="s">
        <v>8</v>
      </c>
      <c r="D11" s="8"/>
      <c r="E11" s="147" t="s">
        <v>9</v>
      </c>
      <c r="F11" s="148"/>
      <c r="G11" s="116">
        <v>4500</v>
      </c>
      <c r="K11" s="9"/>
    </row>
    <row r="12" spans="1:11" ht="11.25" customHeight="1" x14ac:dyDescent="0.25">
      <c r="A12" s="62"/>
      <c r="B12" s="125" t="s">
        <v>10</v>
      </c>
      <c r="C12" s="120" t="s">
        <v>11</v>
      </c>
      <c r="D12" s="8"/>
      <c r="E12" s="11" t="s">
        <v>12</v>
      </c>
      <c r="F12" s="12"/>
      <c r="G12" s="117">
        <f>(G9*G11)</f>
        <v>135000</v>
      </c>
    </row>
    <row r="13" spans="1:11" ht="11.25" customHeight="1" x14ac:dyDescent="0.25">
      <c r="A13" s="62"/>
      <c r="B13" s="125" t="s">
        <v>13</v>
      </c>
      <c r="C13" s="118" t="s">
        <v>14</v>
      </c>
      <c r="D13" s="8"/>
      <c r="E13" s="147" t="s">
        <v>15</v>
      </c>
      <c r="F13" s="148"/>
      <c r="G13" s="7" t="s">
        <v>16</v>
      </c>
    </row>
    <row r="14" spans="1:11" ht="13.5" customHeight="1" x14ac:dyDescent="0.25">
      <c r="A14" s="62"/>
      <c r="B14" s="125" t="s">
        <v>17</v>
      </c>
      <c r="C14" s="118" t="s">
        <v>14</v>
      </c>
      <c r="D14" s="8"/>
      <c r="E14" s="147" t="s">
        <v>18</v>
      </c>
      <c r="F14" s="148"/>
      <c r="G14" s="10" t="s">
        <v>19</v>
      </c>
    </row>
    <row r="15" spans="1:11" ht="25.5" customHeight="1" x14ac:dyDescent="0.25">
      <c r="A15" s="62"/>
      <c r="B15" s="125" t="s">
        <v>20</v>
      </c>
      <c r="C15" s="121">
        <v>44727</v>
      </c>
      <c r="D15" s="8"/>
      <c r="E15" s="151" t="s">
        <v>21</v>
      </c>
      <c r="F15" s="152"/>
      <c r="G15" s="10" t="s">
        <v>22</v>
      </c>
    </row>
    <row r="16" spans="1:11" ht="12" customHeight="1" x14ac:dyDescent="0.25">
      <c r="A16" s="2"/>
      <c r="B16" s="123"/>
      <c r="C16" s="16"/>
      <c r="D16" s="5"/>
      <c r="E16" s="17"/>
      <c r="F16" s="17"/>
      <c r="G16" s="18"/>
    </row>
    <row r="17" spans="1:7" ht="12" customHeight="1" x14ac:dyDescent="0.25">
      <c r="A17" s="19"/>
      <c r="B17" s="153" t="s">
        <v>23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0"/>
      <c r="C18" s="21"/>
      <c r="D18" s="21"/>
      <c r="E18" s="21"/>
      <c r="F18" s="22"/>
      <c r="G18" s="22"/>
    </row>
    <row r="19" spans="1:7" ht="12" customHeight="1" x14ac:dyDescent="0.25">
      <c r="A19" s="6"/>
      <c r="B19" s="23" t="s">
        <v>24</v>
      </c>
      <c r="C19" s="24"/>
      <c r="D19" s="25"/>
      <c r="E19" s="25"/>
      <c r="F19" s="25"/>
      <c r="G19" s="25"/>
    </row>
    <row r="20" spans="1:7" ht="24" customHeight="1" x14ac:dyDescent="0.25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20.25" customHeight="1" x14ac:dyDescent="0.25">
      <c r="A21" s="19"/>
      <c r="B21" s="14" t="s">
        <v>31</v>
      </c>
      <c r="C21" s="27" t="s">
        <v>32</v>
      </c>
      <c r="D21" s="28">
        <v>0.1</v>
      </c>
      <c r="E21" s="15" t="s">
        <v>33</v>
      </c>
      <c r="F21" s="13">
        <v>20000</v>
      </c>
      <c r="G21" s="13">
        <f>(D21*F21)</f>
        <v>2000</v>
      </c>
    </row>
    <row r="22" spans="1:7" ht="14.25" customHeight="1" x14ac:dyDescent="0.25">
      <c r="A22" s="19"/>
      <c r="B22" s="14" t="s">
        <v>34</v>
      </c>
      <c r="C22" s="27" t="s">
        <v>32</v>
      </c>
      <c r="D22" s="28">
        <v>0.1</v>
      </c>
      <c r="E22" s="15" t="s">
        <v>35</v>
      </c>
      <c r="F22" s="13">
        <v>20000</v>
      </c>
      <c r="G22" s="13">
        <f>(D22*F22)</f>
        <v>2000</v>
      </c>
    </row>
    <row r="23" spans="1:7" ht="12.75" customHeight="1" x14ac:dyDescent="0.25">
      <c r="A23" s="19"/>
      <c r="B23" s="14" t="s">
        <v>36</v>
      </c>
      <c r="C23" s="27" t="s">
        <v>32</v>
      </c>
      <c r="D23" s="28">
        <v>0.1</v>
      </c>
      <c r="E23" s="15" t="s">
        <v>35</v>
      </c>
      <c r="F23" s="13">
        <v>20000</v>
      </c>
      <c r="G23" s="13">
        <f>(D23*F23)</f>
        <v>2000</v>
      </c>
    </row>
    <row r="24" spans="1:7" ht="12.75" customHeight="1" x14ac:dyDescent="0.25">
      <c r="A24" s="19"/>
      <c r="B24" s="14" t="s">
        <v>37</v>
      </c>
      <c r="C24" s="27" t="s">
        <v>32</v>
      </c>
      <c r="D24" s="28">
        <v>0.2</v>
      </c>
      <c r="E24" s="15" t="s">
        <v>19</v>
      </c>
      <c r="F24" s="13">
        <v>20000</v>
      </c>
      <c r="G24" s="13">
        <f>(D24*F24)</f>
        <v>4000</v>
      </c>
    </row>
    <row r="25" spans="1:7" ht="12.75" customHeight="1" x14ac:dyDescent="0.25">
      <c r="A25" s="19"/>
      <c r="B25" s="29" t="s">
        <v>38</v>
      </c>
      <c r="C25" s="30"/>
      <c r="D25" s="30"/>
      <c r="E25" s="130"/>
      <c r="F25" s="130"/>
      <c r="G25" s="131">
        <f>SUM(G21:G24)</f>
        <v>10000</v>
      </c>
    </row>
    <row r="26" spans="1:7" ht="12" customHeight="1" x14ac:dyDescent="0.25">
      <c r="A26" s="2"/>
      <c r="B26" s="20"/>
      <c r="C26" s="22"/>
      <c r="D26" s="22"/>
      <c r="E26" s="22"/>
      <c r="F26" s="31"/>
      <c r="G26" s="31"/>
    </row>
    <row r="27" spans="1:7" ht="12" customHeight="1" x14ac:dyDescent="0.25">
      <c r="A27" s="6"/>
      <c r="B27" s="32" t="s">
        <v>39</v>
      </c>
      <c r="C27" s="33"/>
      <c r="D27" s="34"/>
      <c r="E27" s="34"/>
      <c r="F27" s="35"/>
      <c r="G27" s="35"/>
    </row>
    <row r="28" spans="1:7" ht="24" customHeight="1" x14ac:dyDescent="0.25">
      <c r="A28" s="6"/>
      <c r="B28" s="36" t="s">
        <v>25</v>
      </c>
      <c r="C28" s="37" t="s">
        <v>26</v>
      </c>
      <c r="D28" s="37" t="s">
        <v>27</v>
      </c>
      <c r="E28" s="36" t="s">
        <v>28</v>
      </c>
      <c r="F28" s="37" t="s">
        <v>29</v>
      </c>
      <c r="G28" s="36" t="s">
        <v>30</v>
      </c>
    </row>
    <row r="29" spans="1:7" ht="12" customHeight="1" x14ac:dyDescent="0.25">
      <c r="A29" s="6"/>
      <c r="B29" s="38"/>
      <c r="C29" s="39"/>
      <c r="D29" s="39"/>
      <c r="E29" s="39"/>
      <c r="F29" s="38"/>
      <c r="G29" s="38"/>
    </row>
    <row r="30" spans="1:7" ht="12" customHeight="1" x14ac:dyDescent="0.25">
      <c r="A30" s="6"/>
      <c r="B30" s="40" t="s">
        <v>40</v>
      </c>
      <c r="C30" s="41"/>
      <c r="D30" s="41"/>
      <c r="E30" s="41"/>
      <c r="F30" s="42"/>
      <c r="G30" s="42"/>
    </row>
    <row r="31" spans="1:7" ht="12" customHeight="1" x14ac:dyDescent="0.25">
      <c r="A31" s="2"/>
      <c r="B31" s="43"/>
      <c r="C31" s="44"/>
      <c r="D31" s="44"/>
      <c r="E31" s="44"/>
      <c r="F31" s="45"/>
      <c r="G31" s="45"/>
    </row>
    <row r="32" spans="1:7" ht="12" customHeight="1" x14ac:dyDescent="0.25">
      <c r="A32" s="6"/>
      <c r="B32" s="32" t="s">
        <v>41</v>
      </c>
      <c r="C32" s="33"/>
      <c r="D32" s="34"/>
      <c r="E32" s="34"/>
      <c r="F32" s="35"/>
      <c r="G32" s="35"/>
    </row>
    <row r="33" spans="1:11" ht="24" customHeight="1" x14ac:dyDescent="0.25">
      <c r="A33" s="6"/>
      <c r="B33" s="46" t="s">
        <v>25</v>
      </c>
      <c r="C33" s="46" t="s">
        <v>26</v>
      </c>
      <c r="D33" s="46" t="s">
        <v>27</v>
      </c>
      <c r="E33" s="46" t="s">
        <v>28</v>
      </c>
      <c r="F33" s="47" t="s">
        <v>29</v>
      </c>
      <c r="G33" s="46" t="s">
        <v>30</v>
      </c>
    </row>
    <row r="34" spans="1:11" ht="24" customHeight="1" x14ac:dyDescent="0.25">
      <c r="A34" s="19"/>
      <c r="B34" s="14" t="s">
        <v>42</v>
      </c>
      <c r="C34" s="27" t="s">
        <v>43</v>
      </c>
      <c r="D34" s="28">
        <v>0.1</v>
      </c>
      <c r="E34" s="15" t="s">
        <v>19</v>
      </c>
      <c r="F34" s="13">
        <v>140000</v>
      </c>
      <c r="G34" s="13">
        <f t="shared" ref="G34" si="0">(D34*F34)</f>
        <v>14000</v>
      </c>
    </row>
    <row r="35" spans="1:11" ht="12.75" customHeight="1" x14ac:dyDescent="0.25">
      <c r="A35" s="6"/>
      <c r="B35" s="40" t="s">
        <v>44</v>
      </c>
      <c r="C35" s="41"/>
      <c r="D35" s="41"/>
      <c r="E35" s="41"/>
      <c r="F35" s="42"/>
      <c r="G35" s="48">
        <f>SUM(G34:G34)</f>
        <v>14000</v>
      </c>
    </row>
    <row r="36" spans="1:11" ht="12" customHeight="1" x14ac:dyDescent="0.25">
      <c r="A36" s="2"/>
      <c r="B36" s="43"/>
      <c r="C36" s="44"/>
      <c r="D36" s="44"/>
      <c r="E36" s="44"/>
      <c r="F36" s="45"/>
      <c r="G36" s="45"/>
    </row>
    <row r="37" spans="1:11" ht="12" customHeight="1" x14ac:dyDescent="0.25">
      <c r="A37" s="6"/>
      <c r="B37" s="32" t="s">
        <v>45</v>
      </c>
      <c r="C37" s="33"/>
      <c r="D37" s="34"/>
      <c r="E37" s="34"/>
      <c r="F37" s="35"/>
      <c r="G37" s="35"/>
    </row>
    <row r="38" spans="1:11" ht="24" customHeight="1" x14ac:dyDescent="0.25">
      <c r="A38" s="6"/>
      <c r="B38" s="47" t="s">
        <v>46</v>
      </c>
      <c r="C38" s="47" t="s">
        <v>47</v>
      </c>
      <c r="D38" s="47" t="s">
        <v>48</v>
      </c>
      <c r="E38" s="47" t="s">
        <v>28</v>
      </c>
      <c r="F38" s="47" t="s">
        <v>29</v>
      </c>
      <c r="G38" s="47" t="s">
        <v>30</v>
      </c>
      <c r="K38" s="49"/>
    </row>
    <row r="39" spans="1:11" ht="12.75" customHeight="1" x14ac:dyDescent="0.25">
      <c r="A39" s="19"/>
      <c r="B39" s="50" t="s">
        <v>49</v>
      </c>
      <c r="C39" s="51"/>
      <c r="D39" s="51"/>
      <c r="E39" s="51"/>
      <c r="F39" s="51"/>
      <c r="G39" s="51"/>
      <c r="K39" s="49"/>
    </row>
    <row r="40" spans="1:11" ht="12.75" customHeight="1" x14ac:dyDescent="0.25">
      <c r="A40" s="19"/>
      <c r="B40" s="14" t="s">
        <v>50</v>
      </c>
      <c r="C40" s="52" t="s">
        <v>51</v>
      </c>
      <c r="D40" s="53">
        <v>6</v>
      </c>
      <c r="E40" s="132" t="s">
        <v>35</v>
      </c>
      <c r="F40" s="133">
        <v>990</v>
      </c>
      <c r="G40" s="133">
        <f>(D40*F40)</f>
        <v>5940</v>
      </c>
    </row>
    <row r="41" spans="1:11" ht="12.75" customHeight="1" x14ac:dyDescent="0.25">
      <c r="A41" s="19"/>
      <c r="B41" s="14" t="s">
        <v>52</v>
      </c>
      <c r="C41" s="54" t="s">
        <v>26</v>
      </c>
      <c r="D41" s="12">
        <v>6</v>
      </c>
      <c r="E41" s="134" t="s">
        <v>35</v>
      </c>
      <c r="F41" s="133">
        <v>1300</v>
      </c>
      <c r="G41" s="133">
        <f>D41*F41</f>
        <v>7800</v>
      </c>
    </row>
    <row r="42" spans="1:11" ht="12.75" customHeight="1" x14ac:dyDescent="0.25">
      <c r="A42" s="19"/>
      <c r="B42" s="55" t="s">
        <v>53</v>
      </c>
      <c r="C42" s="52"/>
      <c r="D42" s="53"/>
      <c r="E42" s="132"/>
      <c r="F42" s="133"/>
      <c r="G42" s="133"/>
    </row>
    <row r="43" spans="1:11" ht="12.75" customHeight="1" x14ac:dyDescent="0.25">
      <c r="A43" s="19"/>
      <c r="B43" s="14" t="s">
        <v>54</v>
      </c>
      <c r="C43" s="52" t="s">
        <v>55</v>
      </c>
      <c r="D43" s="53">
        <v>4</v>
      </c>
      <c r="E43" s="132" t="s">
        <v>56</v>
      </c>
      <c r="F43" s="133">
        <v>4750</v>
      </c>
      <c r="G43" s="133">
        <f>(D43*F43)</f>
        <v>19000</v>
      </c>
    </row>
    <row r="44" spans="1:11" ht="12.75" customHeight="1" x14ac:dyDescent="0.25">
      <c r="A44" s="19"/>
      <c r="B44" s="55" t="s">
        <v>57</v>
      </c>
      <c r="C44" s="54"/>
      <c r="D44" s="12"/>
      <c r="E44" s="134"/>
      <c r="F44" s="133"/>
      <c r="G44" s="133"/>
    </row>
    <row r="45" spans="1:11" ht="12.75" customHeight="1" x14ac:dyDescent="0.25">
      <c r="A45" s="19"/>
      <c r="B45" s="56" t="s">
        <v>58</v>
      </c>
      <c r="C45" s="57" t="s">
        <v>59</v>
      </c>
      <c r="D45" s="58">
        <v>4</v>
      </c>
      <c r="E45" s="135" t="s">
        <v>60</v>
      </c>
      <c r="F45" s="136">
        <v>60</v>
      </c>
      <c r="G45" s="136">
        <f>(D45*F45)</f>
        <v>240</v>
      </c>
    </row>
    <row r="46" spans="1:11" ht="13.5" customHeight="1" x14ac:dyDescent="0.25">
      <c r="A46" s="6"/>
      <c r="B46" s="40" t="s">
        <v>61</v>
      </c>
      <c r="C46" s="41"/>
      <c r="D46" s="41"/>
      <c r="E46" s="137"/>
      <c r="F46" s="137"/>
      <c r="G46" s="138">
        <f>SUM(G39:G45)</f>
        <v>32980</v>
      </c>
    </row>
    <row r="47" spans="1:11" ht="12" customHeight="1" x14ac:dyDescent="0.25">
      <c r="A47" s="2"/>
      <c r="B47" s="43"/>
      <c r="C47" s="44"/>
      <c r="D47" s="44"/>
      <c r="E47" s="59"/>
      <c r="F47" s="45"/>
      <c r="G47" s="45"/>
    </row>
    <row r="48" spans="1:11" ht="12" customHeight="1" x14ac:dyDescent="0.25">
      <c r="A48" s="6"/>
      <c r="B48" s="32" t="s">
        <v>62</v>
      </c>
      <c r="C48" s="33"/>
      <c r="D48" s="34"/>
      <c r="E48" s="34"/>
      <c r="F48" s="35"/>
      <c r="G48" s="35"/>
    </row>
    <row r="49" spans="1:7" ht="24" customHeight="1" x14ac:dyDescent="0.25">
      <c r="A49" s="6"/>
      <c r="B49" s="60" t="s">
        <v>63</v>
      </c>
      <c r="C49" s="61" t="s">
        <v>47</v>
      </c>
      <c r="D49" s="61" t="s">
        <v>48</v>
      </c>
      <c r="E49" s="60" t="s">
        <v>28</v>
      </c>
      <c r="F49" s="61" t="s">
        <v>29</v>
      </c>
      <c r="G49" s="60" t="s">
        <v>30</v>
      </c>
    </row>
    <row r="50" spans="1:7" ht="42.75" customHeight="1" x14ac:dyDescent="0.25">
      <c r="A50" s="62"/>
      <c r="B50" s="155" t="s">
        <v>64</v>
      </c>
      <c r="C50" s="155" t="s">
        <v>65</v>
      </c>
      <c r="D50" s="158">
        <v>1</v>
      </c>
      <c r="E50" s="139" t="s">
        <v>66</v>
      </c>
      <c r="F50" s="63">
        <v>35000</v>
      </c>
      <c r="G50" s="64">
        <f>D50*F50</f>
        <v>35000</v>
      </c>
    </row>
    <row r="51" spans="1:7" ht="16.5" customHeight="1" x14ac:dyDescent="0.25">
      <c r="A51" s="62"/>
      <c r="B51" s="156" t="s">
        <v>67</v>
      </c>
      <c r="C51" s="155" t="s">
        <v>65</v>
      </c>
      <c r="D51" s="159">
        <v>1</v>
      </c>
      <c r="E51" s="139" t="s">
        <v>66</v>
      </c>
      <c r="F51" s="63">
        <v>10000</v>
      </c>
      <c r="G51" s="64">
        <f>D51*F51</f>
        <v>10000</v>
      </c>
    </row>
    <row r="52" spans="1:7" ht="12.75" customHeight="1" x14ac:dyDescent="0.25">
      <c r="A52" s="62"/>
      <c r="B52" s="157" t="s">
        <v>68</v>
      </c>
      <c r="C52" s="157" t="s">
        <v>65</v>
      </c>
      <c r="D52" s="160">
        <f>+G9</f>
        <v>30</v>
      </c>
      <c r="E52" s="140" t="s">
        <v>69</v>
      </c>
      <c r="F52" s="140">
        <v>250</v>
      </c>
      <c r="G52" s="141">
        <f>D52*F52</f>
        <v>7500</v>
      </c>
    </row>
    <row r="53" spans="1:7" ht="13.5" customHeight="1" x14ac:dyDescent="0.25">
      <c r="A53" s="6"/>
      <c r="B53" s="142" t="s">
        <v>70</v>
      </c>
      <c r="C53" s="143"/>
      <c r="D53" s="143"/>
      <c r="E53" s="143"/>
      <c r="F53" s="143"/>
      <c r="G53" s="144">
        <f>SUM(G50:G52)</f>
        <v>52500</v>
      </c>
    </row>
    <row r="54" spans="1:7" ht="12" customHeight="1" x14ac:dyDescent="0.25">
      <c r="A54" s="2"/>
      <c r="B54" s="65"/>
      <c r="C54" s="65"/>
      <c r="D54" s="65"/>
      <c r="E54" s="65"/>
      <c r="F54" s="66"/>
      <c r="G54" s="66"/>
    </row>
    <row r="55" spans="1:7" ht="12" customHeight="1" x14ac:dyDescent="0.25">
      <c r="A55" s="62"/>
      <c r="B55" s="67" t="s">
        <v>71</v>
      </c>
      <c r="C55" s="68"/>
      <c r="D55" s="68"/>
      <c r="E55" s="68"/>
      <c r="F55" s="68"/>
      <c r="G55" s="69">
        <f>G25+G35+G46+G53</f>
        <v>109480</v>
      </c>
    </row>
    <row r="56" spans="1:7" ht="12" customHeight="1" x14ac:dyDescent="0.25">
      <c r="A56" s="62"/>
      <c r="B56" s="70" t="s">
        <v>72</v>
      </c>
      <c r="C56" s="71"/>
      <c r="D56" s="71"/>
      <c r="E56" s="71"/>
      <c r="F56" s="71"/>
      <c r="G56" s="72">
        <f>G55*0.05</f>
        <v>5474</v>
      </c>
    </row>
    <row r="57" spans="1:7" ht="12" customHeight="1" x14ac:dyDescent="0.25">
      <c r="A57" s="62"/>
      <c r="B57" s="73" t="s">
        <v>73</v>
      </c>
      <c r="C57" s="74"/>
      <c r="D57" s="74"/>
      <c r="E57" s="74"/>
      <c r="F57" s="74"/>
      <c r="G57" s="75">
        <f>G56+G55</f>
        <v>114954</v>
      </c>
    </row>
    <row r="58" spans="1:7" ht="12" customHeight="1" x14ac:dyDescent="0.25">
      <c r="A58" s="62"/>
      <c r="B58" s="70" t="s">
        <v>74</v>
      </c>
      <c r="C58" s="71"/>
      <c r="D58" s="71"/>
      <c r="E58" s="71"/>
      <c r="F58" s="71"/>
      <c r="G58" s="72">
        <f>G12</f>
        <v>135000</v>
      </c>
    </row>
    <row r="59" spans="1:7" ht="12" customHeight="1" x14ac:dyDescent="0.25">
      <c r="A59" s="62"/>
      <c r="B59" s="76" t="s">
        <v>75</v>
      </c>
      <c r="C59" s="77"/>
      <c r="D59" s="77"/>
      <c r="E59" s="77"/>
      <c r="F59" s="77"/>
      <c r="G59" s="78">
        <f>G58-G57</f>
        <v>20046</v>
      </c>
    </row>
    <row r="60" spans="1:7" ht="12" customHeight="1" x14ac:dyDescent="0.25">
      <c r="A60" s="62"/>
      <c r="B60" s="79" t="s">
        <v>76</v>
      </c>
      <c r="C60" s="80"/>
      <c r="D60" s="80"/>
      <c r="E60" s="80"/>
      <c r="F60" s="80"/>
      <c r="G60" s="81"/>
    </row>
    <row r="61" spans="1:7" ht="12.75" customHeight="1" thickBot="1" x14ac:dyDescent="0.3">
      <c r="A61" s="62"/>
      <c r="B61" s="82"/>
      <c r="C61" s="80"/>
      <c r="D61" s="80"/>
      <c r="E61" s="80"/>
      <c r="F61" s="80"/>
      <c r="G61" s="81"/>
    </row>
    <row r="62" spans="1:7" ht="12" customHeight="1" x14ac:dyDescent="0.25">
      <c r="A62" s="62"/>
      <c r="B62" s="83" t="s">
        <v>77</v>
      </c>
      <c r="C62" s="84"/>
      <c r="D62" s="84"/>
      <c r="E62" s="84"/>
      <c r="F62" s="85"/>
      <c r="G62" s="81"/>
    </row>
    <row r="63" spans="1:7" ht="12" customHeight="1" x14ac:dyDescent="0.25">
      <c r="A63" s="62"/>
      <c r="B63" s="86" t="s">
        <v>78</v>
      </c>
      <c r="C63" s="87"/>
      <c r="D63" s="87"/>
      <c r="E63" s="87"/>
      <c r="F63" s="88"/>
      <c r="G63" s="81"/>
    </row>
    <row r="64" spans="1:7" ht="12" customHeight="1" x14ac:dyDescent="0.25">
      <c r="A64" s="62"/>
      <c r="B64" s="86" t="s">
        <v>79</v>
      </c>
      <c r="C64" s="87"/>
      <c r="D64" s="87"/>
      <c r="E64" s="87"/>
      <c r="F64" s="88"/>
      <c r="G64" s="81"/>
    </row>
    <row r="65" spans="1:7" ht="12" customHeight="1" x14ac:dyDescent="0.25">
      <c r="A65" s="62"/>
      <c r="B65" s="86" t="s">
        <v>80</v>
      </c>
      <c r="C65" s="87"/>
      <c r="D65" s="87"/>
      <c r="E65" s="87"/>
      <c r="F65" s="88"/>
      <c r="G65" s="81"/>
    </row>
    <row r="66" spans="1:7" ht="12" customHeight="1" x14ac:dyDescent="0.25">
      <c r="A66" s="62"/>
      <c r="B66" s="86" t="s">
        <v>81</v>
      </c>
      <c r="C66" s="87"/>
      <c r="D66" s="87"/>
      <c r="E66" s="87"/>
      <c r="F66" s="88"/>
      <c r="G66" s="81"/>
    </row>
    <row r="67" spans="1:7" ht="12" customHeight="1" x14ac:dyDescent="0.25">
      <c r="A67" s="62"/>
      <c r="B67" s="86" t="s">
        <v>82</v>
      </c>
      <c r="C67" s="87"/>
      <c r="D67" s="87"/>
      <c r="E67" s="87"/>
      <c r="F67" s="88"/>
      <c r="G67" s="81"/>
    </row>
    <row r="68" spans="1:7" ht="12.75" customHeight="1" thickBot="1" x14ac:dyDescent="0.3">
      <c r="A68" s="62"/>
      <c r="B68" s="89" t="s">
        <v>83</v>
      </c>
      <c r="C68" s="90"/>
      <c r="D68" s="90"/>
      <c r="E68" s="90"/>
      <c r="F68" s="91"/>
      <c r="G68" s="81"/>
    </row>
    <row r="69" spans="1:7" ht="12.75" customHeight="1" x14ac:dyDescent="0.25">
      <c r="A69" s="62"/>
      <c r="B69" s="82"/>
      <c r="C69" s="87"/>
      <c r="D69" s="87"/>
      <c r="E69" s="87"/>
      <c r="F69" s="87"/>
      <c r="G69" s="81"/>
    </row>
    <row r="70" spans="1:7" ht="15" customHeight="1" thickBot="1" x14ac:dyDescent="0.3">
      <c r="A70" s="62"/>
      <c r="B70" s="145" t="s">
        <v>84</v>
      </c>
      <c r="C70" s="146"/>
      <c r="D70" s="92"/>
      <c r="E70" s="93"/>
      <c r="F70" s="93"/>
      <c r="G70" s="81"/>
    </row>
    <row r="71" spans="1:7" ht="12" customHeight="1" x14ac:dyDescent="0.25">
      <c r="A71" s="62"/>
      <c r="B71" s="94" t="s">
        <v>63</v>
      </c>
      <c r="C71" s="95" t="s">
        <v>85</v>
      </c>
      <c r="D71" s="96" t="s">
        <v>86</v>
      </c>
      <c r="E71" s="93"/>
      <c r="F71" s="93"/>
      <c r="G71" s="81"/>
    </row>
    <row r="72" spans="1:7" ht="12" customHeight="1" x14ac:dyDescent="0.25">
      <c r="A72" s="62"/>
      <c r="B72" s="97" t="s">
        <v>87</v>
      </c>
      <c r="C72" s="126">
        <f>G25</f>
        <v>10000</v>
      </c>
      <c r="D72" s="98">
        <f>(C72/C78)</f>
        <v>8.6991318266437009E-2</v>
      </c>
      <c r="E72" s="93"/>
      <c r="F72" s="93"/>
      <c r="G72" s="81"/>
    </row>
    <row r="73" spans="1:7" ht="12" customHeight="1" x14ac:dyDescent="0.25">
      <c r="A73" s="62"/>
      <c r="B73" s="97" t="s">
        <v>88</v>
      </c>
      <c r="C73" s="127">
        <v>0</v>
      </c>
      <c r="D73" s="98">
        <v>0</v>
      </c>
      <c r="E73" s="93"/>
      <c r="F73" s="93"/>
      <c r="G73" s="81"/>
    </row>
    <row r="74" spans="1:7" ht="12" customHeight="1" x14ac:dyDescent="0.25">
      <c r="A74" s="62"/>
      <c r="B74" s="97" t="s">
        <v>89</v>
      </c>
      <c r="C74" s="126">
        <f>G35</f>
        <v>14000</v>
      </c>
      <c r="D74" s="98">
        <f>(C74/C78)</f>
        <v>0.12178784557301181</v>
      </c>
      <c r="E74" s="93"/>
      <c r="F74" s="93"/>
      <c r="G74" s="81"/>
    </row>
    <row r="75" spans="1:7" ht="12" customHeight="1" x14ac:dyDescent="0.25">
      <c r="A75" s="62"/>
      <c r="B75" s="97" t="s">
        <v>46</v>
      </c>
      <c r="C75" s="126">
        <f>G46</f>
        <v>32980</v>
      </c>
      <c r="D75" s="98">
        <f>(C75/C78)</f>
        <v>0.28689736764270923</v>
      </c>
      <c r="E75" s="93"/>
      <c r="F75" s="93"/>
      <c r="G75" s="81"/>
    </row>
    <row r="76" spans="1:7" ht="12" customHeight="1" x14ac:dyDescent="0.25">
      <c r="A76" s="62"/>
      <c r="B76" s="97" t="s">
        <v>90</v>
      </c>
      <c r="C76" s="128">
        <f>G53</f>
        <v>52500</v>
      </c>
      <c r="D76" s="98">
        <f>(C76/C78)</f>
        <v>0.45670442089879432</v>
      </c>
      <c r="E76" s="99"/>
      <c r="F76" s="99"/>
      <c r="G76" s="81"/>
    </row>
    <row r="77" spans="1:7" ht="12" customHeight="1" x14ac:dyDescent="0.25">
      <c r="A77" s="62"/>
      <c r="B77" s="97" t="s">
        <v>91</v>
      </c>
      <c r="C77" s="128">
        <f>G56</f>
        <v>5474</v>
      </c>
      <c r="D77" s="98">
        <f>(C77/C78)</f>
        <v>4.7619047619047616E-2</v>
      </c>
      <c r="E77" s="99"/>
      <c r="F77" s="99"/>
      <c r="G77" s="81"/>
    </row>
    <row r="78" spans="1:7" ht="12.75" customHeight="1" thickBot="1" x14ac:dyDescent="0.3">
      <c r="A78" s="62"/>
      <c r="B78" s="100" t="s">
        <v>92</v>
      </c>
      <c r="C78" s="129">
        <f>SUM(C72:C77)</f>
        <v>114954</v>
      </c>
      <c r="D78" s="102">
        <f>SUM(D72:D77)</f>
        <v>1</v>
      </c>
      <c r="E78" s="99"/>
      <c r="F78" s="99"/>
      <c r="G78" s="81"/>
    </row>
    <row r="79" spans="1:7" ht="12" customHeight="1" x14ac:dyDescent="0.25">
      <c r="A79" s="62"/>
      <c r="B79" s="82"/>
      <c r="C79" s="80"/>
      <c r="D79" s="80"/>
      <c r="E79" s="80"/>
      <c r="F79" s="80"/>
      <c r="G79" s="81"/>
    </row>
    <row r="80" spans="1:7" ht="12.75" customHeight="1" x14ac:dyDescent="0.25">
      <c r="A80" s="62"/>
      <c r="B80" s="1"/>
      <c r="C80" s="80"/>
      <c r="D80" s="80"/>
      <c r="E80" s="80"/>
      <c r="F80" s="80"/>
      <c r="G80" s="81"/>
    </row>
    <row r="81" spans="1:7" ht="12" customHeight="1" thickBot="1" x14ac:dyDescent="0.3">
      <c r="A81" s="103"/>
      <c r="B81" s="104"/>
      <c r="C81" s="105" t="s">
        <v>93</v>
      </c>
      <c r="D81" s="106"/>
      <c r="E81" s="107"/>
      <c r="F81" s="108"/>
      <c r="G81" s="81"/>
    </row>
    <row r="82" spans="1:7" ht="12" customHeight="1" x14ac:dyDescent="0.25">
      <c r="A82" s="62"/>
      <c r="B82" s="109" t="s">
        <v>94</v>
      </c>
      <c r="C82" s="110">
        <v>25</v>
      </c>
      <c r="D82" s="111">
        <v>30</v>
      </c>
      <c r="E82" s="112">
        <v>35</v>
      </c>
      <c r="F82" s="113"/>
      <c r="G82" s="114"/>
    </row>
    <row r="83" spans="1:7" ht="12.75" customHeight="1" thickBot="1" x14ac:dyDescent="0.3">
      <c r="A83" s="62"/>
      <c r="B83" s="100" t="s">
        <v>95</v>
      </c>
      <c r="C83" s="101">
        <f>(G57/C82)</f>
        <v>4598.16</v>
      </c>
      <c r="D83" s="101">
        <f>(G57/D82)</f>
        <v>3831.8</v>
      </c>
      <c r="E83" s="115">
        <f>(G57/E82)</f>
        <v>3284.4</v>
      </c>
      <c r="F83" s="113"/>
      <c r="G83" s="114"/>
    </row>
    <row r="84" spans="1:7" ht="15.6" customHeight="1" x14ac:dyDescent="0.25">
      <c r="A84" s="62"/>
      <c r="B84" s="79" t="s">
        <v>96</v>
      </c>
      <c r="C84" s="87"/>
      <c r="D84" s="87"/>
      <c r="E84" s="87"/>
      <c r="F84" s="87"/>
      <c r="G84" s="87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2022-06-22T17:28:56Z</dcterms:modified>
  <cp:category/>
  <cp:contentStatus/>
</cp:coreProperties>
</file>