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Coelemu 2022\"/>
    </mc:Choice>
  </mc:AlternateContent>
  <xr:revisionPtr revIDLastSave="0" documentId="11_9E04F5F7A1AAF6EFF011A747E0ED9C08BBF18BF7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1" l="1"/>
  <c r="G34" i="1"/>
  <c r="G35" i="1"/>
  <c r="G36" i="1"/>
  <c r="G37" i="1"/>
  <c r="G38" i="1"/>
  <c r="G39" i="1"/>
  <c r="G40" i="1"/>
  <c r="C65" i="1" l="1"/>
  <c r="C62" i="1"/>
  <c r="G32" i="1" l="1"/>
  <c r="G41" i="1" s="1"/>
  <c r="G12" i="1" l="1"/>
  <c r="G27" i="1" l="1"/>
  <c r="G21" i="1"/>
  <c r="G47" i="1"/>
  <c r="G22" i="1" l="1"/>
  <c r="C61" i="1" s="1"/>
  <c r="C64" i="1"/>
  <c r="G28" i="1"/>
  <c r="C63" i="1" s="1"/>
  <c r="G44" i="1" l="1"/>
  <c r="G45" i="1" s="1"/>
  <c r="G46" i="1" l="1"/>
  <c r="D72" i="1" s="1"/>
  <c r="C66" i="1"/>
  <c r="E72" i="1" l="1"/>
  <c r="C72" i="1"/>
  <c r="G48" i="1"/>
  <c r="C67" i="1"/>
  <c r="D66" i="1" s="1"/>
  <c r="D64" i="1" l="1"/>
  <c r="D65" i="1"/>
  <c r="D61" i="1"/>
  <c r="D63" i="1"/>
  <c r="D67" i="1" l="1"/>
</calcChain>
</file>

<file path=xl/sharedStrings.xml><?xml version="1.0" encoding="utf-8"?>
<sst xmlns="http://schemas.openxmlformats.org/spreadsheetml/2006/main" count="109" uniqueCount="86">
  <si>
    <t>RUBRO O CULTIVO</t>
  </si>
  <si>
    <t>Apicola</t>
  </si>
  <si>
    <t>RENDIMIENTO (kg/colmena.)</t>
  </si>
  <si>
    <t>VARIEDAD</t>
  </si>
  <si>
    <t>Multiflora</t>
  </si>
  <si>
    <t>FECHA ESTIMADA  PRECIO VENTA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</si>
  <si>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</si>
  <si>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</si>
  <si>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</si>
  <si>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</si>
  <si>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</si>
  <si>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</si>
  <si>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</si>
  <si>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COELEMU</t>
  </si>
  <si>
    <t>DESTINO PRODUCCION</t>
  </si>
  <si>
    <t>MERCADO LOCAL</t>
  </si>
  <si>
    <t>COMUNA/LOCALIDAD</t>
  </si>
  <si>
    <t>TODAS</t>
  </si>
  <si>
    <t>FECHA DE COSECHA</t>
  </si>
  <si>
    <t>Diciembre-Marzo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</si>
  <si>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</si>
  <si>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</si>
  <si>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</si>
  <si>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</si>
  <si>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</si>
  <si>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</si>
  <si>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</si>
  <si>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</si>
  <si>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</si>
  <si>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</si>
  <si>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</si>
  <si>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Labores Varias</t>
  </si>
  <si>
    <t>JH</t>
  </si>
  <si>
    <t>Año</t>
  </si>
  <si>
    <t>Subtotal Jornadas Hombre</t>
  </si>
  <si>
    <t>MAQUINARIA</t>
  </si>
  <si>
    <t>Cosecha</t>
  </si>
  <si>
    <t>JM</t>
  </si>
  <si>
    <t>ENERO</t>
  </si>
  <si>
    <t>Subtotal Costo Maquinaria</t>
  </si>
  <si>
    <t>INSUMOS</t>
  </si>
  <si>
    <t>Insumos</t>
  </si>
  <si>
    <t>Unidad (Kg/l/u)</t>
  </si>
  <si>
    <t>Cantidad (Kg/l/u)</t>
  </si>
  <si>
    <t>Azucar</t>
  </si>
  <si>
    <t>kg</t>
  </si>
  <si>
    <t>Invierno-Primavera</t>
  </si>
  <si>
    <t>Torta Nutricional</t>
  </si>
  <si>
    <t>Control varroa</t>
  </si>
  <si>
    <t xml:space="preserve">Un. </t>
  </si>
  <si>
    <t>control nosemosis</t>
  </si>
  <si>
    <t>Reposición Reina</t>
  </si>
  <si>
    <t>Cada 2 años</t>
  </si>
  <si>
    <t>Sanitización</t>
  </si>
  <si>
    <t>Anual</t>
  </si>
  <si>
    <t>Cambio y Postura Cera</t>
  </si>
  <si>
    <t>Reposición materiales</t>
  </si>
  <si>
    <t>Dep. Mat. Fisico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</si>
  <si>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</si>
  <si>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</si>
  <si>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</si>
  <si>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</si>
  <si>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</si>
  <si>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</si>
  <si>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</si>
  <si>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</si>
  <si>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</si>
  <si>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</si>
  <si>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</si>
  <si>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</si>
  <si>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</si>
  <si>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</si>
  <si>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</si>
  <si>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</si>
  <si>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</si>
  <si>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</si>
  <si>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</si>
  <si>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</si>
  <si>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</si>
  <si>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</si>
  <si>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</si>
  <si>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</si>
  <si>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(kg/colmena)</t>
  </si>
  <si>
    <t>Rendimiento (kg/colmena)</t>
  </si>
  <si>
    <t>Costo unitario (kg/colmena)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</si>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</sst>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b/>
      <sz val="9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4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4" fillId="2" borderId="6" xfId="0" applyNumberFormat="1" applyFont="1" applyFill="1" applyBorder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4" fillId="7" borderId="21" xfId="0" applyFont="1" applyFill="1" applyBorder="1"/>
    <xf numFmtId="49" fontId="12" fillId="8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49" fontId="14" fillId="8" borderId="34" xfId="0" applyNumberFormat="1" applyFont="1" applyFill="1" applyBorder="1"/>
    <xf numFmtId="49" fontId="12" fillId="2" borderId="35" xfId="0" applyNumberFormat="1" applyFont="1" applyFill="1" applyBorder="1" applyAlignment="1">
      <alignment vertical="center"/>
    </xf>
    <xf numFmtId="9" fontId="14" fillId="2" borderId="36" xfId="0" applyNumberFormat="1" applyFont="1" applyFill="1" applyBorder="1"/>
    <xf numFmtId="49" fontId="12" fillId="8" borderId="37" xfId="0" applyNumberFormat="1" applyFont="1" applyFill="1" applyBorder="1" applyAlignment="1">
      <alignment vertical="center"/>
    </xf>
    <xf numFmtId="165" fontId="12" fillId="8" borderId="38" xfId="0" applyNumberFormat="1" applyFont="1" applyFill="1" applyBorder="1" applyAlignment="1">
      <alignment vertical="center"/>
    </xf>
    <xf numFmtId="9" fontId="12" fillId="8" borderId="39" xfId="0" applyNumberFormat="1" applyFont="1" applyFill="1" applyBorder="1" applyAlignment="1">
      <alignment vertical="center"/>
    </xf>
    <xf numFmtId="0" fontId="14" fillId="9" borderId="42" xfId="0" applyFont="1" applyFill="1" applyBorder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12" fillId="7" borderId="21" xfId="0" applyFont="1" applyFill="1" applyBorder="1" applyAlignment="1">
      <alignment vertical="center"/>
    </xf>
    <xf numFmtId="0" fontId="9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9" fillId="9" borderId="51" xfId="0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0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165" fontId="12" fillId="8" borderId="39" xfId="0" applyNumberFormat="1" applyFont="1" applyFill="1" applyBorder="1" applyAlignment="1">
      <alignment vertical="center"/>
    </xf>
    <xf numFmtId="0" fontId="0" fillId="0" borderId="21" xfId="0" applyNumberFormat="1" applyBorder="1"/>
    <xf numFmtId="0" fontId="18" fillId="10" borderId="55" xfId="0" applyFont="1" applyFill="1" applyBorder="1" applyAlignment="1">
      <alignment horizontal="right" wrapText="1"/>
    </xf>
    <xf numFmtId="0" fontId="18" fillId="10" borderId="56" xfId="0" applyFont="1" applyFill="1" applyBorder="1" applyAlignment="1">
      <alignment horizontal="right"/>
    </xf>
    <xf numFmtId="17" fontId="18" fillId="0" borderId="57" xfId="0" applyNumberFormat="1" applyFont="1" applyBorder="1" applyAlignment="1">
      <alignment horizontal="right"/>
    </xf>
    <xf numFmtId="3" fontId="18" fillId="10" borderId="55" xfId="0" applyNumberFormat="1" applyFont="1" applyFill="1" applyBorder="1" applyAlignment="1">
      <alignment horizontal="right"/>
    </xf>
    <xf numFmtId="17" fontId="18" fillId="10" borderId="58" xfId="0" applyNumberFormat="1" applyFont="1" applyFill="1" applyBorder="1" applyAlignment="1">
      <alignment horizontal="right"/>
    </xf>
    <xf numFmtId="3" fontId="18" fillId="10" borderId="58" xfId="0" applyNumberFormat="1" applyFont="1" applyFill="1" applyBorder="1" applyAlignment="1">
      <alignment horizontal="right"/>
    </xf>
    <xf numFmtId="3" fontId="18" fillId="10" borderId="56" xfId="0" applyNumberFormat="1" applyFont="1" applyFill="1" applyBorder="1" applyAlignment="1">
      <alignment horizontal="right"/>
    </xf>
    <xf numFmtId="0" fontId="18" fillId="10" borderId="58" xfId="0" applyFont="1" applyFill="1" applyBorder="1" applyAlignment="1">
      <alignment horizontal="right"/>
    </xf>
    <xf numFmtId="0" fontId="18" fillId="0" borderId="59" xfId="0" applyFont="1" applyBorder="1" applyAlignment="1">
      <alignment horizontal="right"/>
    </xf>
    <xf numFmtId="0" fontId="18" fillId="0" borderId="60" xfId="0" applyFont="1" applyBorder="1" applyAlignment="1">
      <alignment horizontal="left"/>
    </xf>
    <xf numFmtId="0" fontId="18" fillId="0" borderId="61" xfId="0" applyFont="1" applyBorder="1" applyAlignment="1">
      <alignment horizontal="center"/>
    </xf>
    <xf numFmtId="3" fontId="18" fillId="0" borderId="61" xfId="0" applyNumberFormat="1" applyFont="1" applyBorder="1" applyAlignment="1">
      <alignment horizontal="right"/>
    </xf>
    <xf numFmtId="0" fontId="18" fillId="0" borderId="62" xfId="0" applyFont="1" applyBorder="1" applyAlignment="1">
      <alignment horizontal="left"/>
    </xf>
    <xf numFmtId="0" fontId="18" fillId="0" borderId="63" xfId="0" applyFont="1" applyBorder="1" applyAlignment="1">
      <alignment horizontal="center"/>
    </xf>
    <xf numFmtId="3" fontId="18" fillId="0" borderId="63" xfId="0" applyNumberFormat="1" applyFont="1" applyBorder="1" applyAlignment="1">
      <alignment horizontal="right"/>
    </xf>
    <xf numFmtId="0" fontId="19" fillId="10" borderId="60" xfId="0" applyFont="1" applyFill="1" applyBorder="1" applyAlignment="1">
      <alignment horizontal="left"/>
    </xf>
    <xf numFmtId="0" fontId="19" fillId="10" borderId="61" xfId="0" applyFont="1" applyFill="1" applyBorder="1" applyAlignment="1">
      <alignment horizontal="center"/>
    </xf>
    <xf numFmtId="3" fontId="19" fillId="10" borderId="61" xfId="0" applyNumberFormat="1" applyFont="1" applyFill="1" applyBorder="1" applyAlignment="1">
      <alignment horizontal="right"/>
    </xf>
    <xf numFmtId="0" fontId="19" fillId="10" borderId="64" xfId="0" applyFont="1" applyFill="1" applyBorder="1" applyAlignment="1">
      <alignment horizontal="left"/>
    </xf>
    <xf numFmtId="0" fontId="19" fillId="10" borderId="65" xfId="0" applyFont="1" applyFill="1" applyBorder="1" applyAlignment="1">
      <alignment horizontal="center"/>
    </xf>
    <xf numFmtId="3" fontId="19" fillId="10" borderId="65" xfId="0" applyNumberFormat="1" applyFont="1" applyFill="1" applyBorder="1" applyAlignment="1">
      <alignment horizontal="right"/>
    </xf>
    <xf numFmtId="0" fontId="20" fillId="10" borderId="64" xfId="0" applyFont="1" applyFill="1" applyBorder="1" applyAlignment="1">
      <alignment horizontal="left"/>
    </xf>
    <xf numFmtId="0" fontId="19" fillId="10" borderId="66" xfId="0" applyFont="1" applyFill="1" applyBorder="1" applyAlignment="1">
      <alignment horizontal="left"/>
    </xf>
    <xf numFmtId="0" fontId="19" fillId="10" borderId="67" xfId="0" applyFont="1" applyFill="1" applyBorder="1" applyAlignment="1">
      <alignment horizontal="center"/>
    </xf>
    <xf numFmtId="3" fontId="19" fillId="10" borderId="67" xfId="0" applyNumberFormat="1" applyFont="1" applyFill="1" applyBorder="1" applyAlignment="1">
      <alignment horizontal="right"/>
    </xf>
    <xf numFmtId="49" fontId="17" fillId="9" borderId="40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3"/>
  <sheetViews>
    <sheetView showGridLines="0" tabSelected="1" zoomScale="140" zoomScaleNormal="140" workbookViewId="0">
      <selection activeCell="D22" sqref="D22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8554687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 thickBo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07" t="s">
        <v>1</v>
      </c>
      <c r="D9" s="7"/>
      <c r="E9" s="136" t="s">
        <v>2</v>
      </c>
      <c r="F9" s="137"/>
      <c r="G9" s="110">
        <v>25</v>
      </c>
    </row>
    <row r="10" spans="1:7" ht="21" customHeight="1">
      <c r="A10" s="5"/>
      <c r="B10" s="8" t="s">
        <v>3</v>
      </c>
      <c r="C10" s="108" t="s">
        <v>4</v>
      </c>
      <c r="D10" s="9"/>
      <c r="E10" s="134" t="s">
        <v>5</v>
      </c>
      <c r="F10" s="135"/>
      <c r="G10" s="111">
        <v>44562</v>
      </c>
    </row>
    <row r="11" spans="1:7" ht="18" customHeight="1">
      <c r="A11" s="5"/>
      <c r="B11" s="8" t="s">
        <v>6</v>
      </c>
      <c r="C11" s="108" t="s">
        <v>7</v>
      </c>
      <c r="D11" s="9"/>
      <c r="E11" s="134" t="s">
        <v>8</v>
      </c>
      <c r="F11" s="135"/>
      <c r="G11" s="112">
        <v>4000</v>
      </c>
    </row>
    <row r="12" spans="1:7" ht="25.5" customHeight="1">
      <c r="A12" s="5"/>
      <c r="B12" s="8" t="s">
        <v>9</v>
      </c>
      <c r="C12" s="108" t="s">
        <v>10</v>
      </c>
      <c r="D12" s="9"/>
      <c r="E12" s="10" t="s">
        <v>11</v>
      </c>
      <c r="F12" s="11"/>
      <c r="G12" s="113">
        <f>G9*G11</f>
        <v>100000</v>
      </c>
    </row>
    <row r="13" spans="1:7" ht="27" customHeight="1">
      <c r="A13" s="5"/>
      <c r="B13" s="8" t="s">
        <v>12</v>
      </c>
      <c r="C13" s="108" t="s">
        <v>13</v>
      </c>
      <c r="D13" s="9"/>
      <c r="E13" s="134" t="s">
        <v>14</v>
      </c>
      <c r="F13" s="135"/>
      <c r="G13" s="114" t="s">
        <v>15</v>
      </c>
    </row>
    <row r="14" spans="1:7" ht="13.5" customHeight="1">
      <c r="A14" s="5"/>
      <c r="B14" s="8" t="s">
        <v>16</v>
      </c>
      <c r="C14" s="108" t="s">
        <v>17</v>
      </c>
      <c r="D14" s="9"/>
      <c r="E14" s="134" t="s">
        <v>18</v>
      </c>
      <c r="F14" s="135"/>
      <c r="G14" s="111" t="s">
        <v>19</v>
      </c>
    </row>
    <row r="15" spans="1:7" ht="25.5" customHeight="1" thickBot="1">
      <c r="A15" s="5"/>
      <c r="B15" s="8" t="s">
        <v>20</v>
      </c>
      <c r="C15" s="109">
        <v>44738</v>
      </c>
      <c r="D15" s="9"/>
      <c r="E15" s="140" t="s">
        <v>21</v>
      </c>
      <c r="F15" s="141"/>
      <c r="G15" s="115" t="s">
        <v>22</v>
      </c>
    </row>
    <row r="16" spans="1:7" ht="12" customHeight="1">
      <c r="A16" s="2"/>
      <c r="B16" s="13"/>
      <c r="C16" s="14"/>
      <c r="D16" s="15"/>
      <c r="E16" s="16"/>
      <c r="F16" s="16"/>
      <c r="G16" s="17"/>
    </row>
    <row r="17" spans="1:11" ht="12" customHeight="1">
      <c r="A17" s="18"/>
      <c r="B17" s="138" t="s">
        <v>23</v>
      </c>
      <c r="C17" s="139"/>
      <c r="D17" s="139"/>
      <c r="E17" s="139"/>
      <c r="F17" s="139"/>
      <c r="G17" s="139"/>
    </row>
    <row r="18" spans="1:11" ht="12" customHeight="1">
      <c r="A18" s="2"/>
      <c r="B18" s="19"/>
      <c r="C18" s="20"/>
      <c r="D18" s="20"/>
      <c r="E18" s="20"/>
      <c r="F18" s="21"/>
      <c r="G18" s="21"/>
    </row>
    <row r="19" spans="1:11" ht="12" customHeight="1">
      <c r="A19" s="5"/>
      <c r="B19" s="22" t="s">
        <v>24</v>
      </c>
      <c r="C19" s="23"/>
      <c r="D19" s="24"/>
      <c r="E19" s="24"/>
      <c r="F19" s="24"/>
      <c r="G19" s="24"/>
    </row>
    <row r="20" spans="1:11" ht="24" customHeight="1" thickBot="1">
      <c r="A20" s="18"/>
      <c r="B20" s="25" t="s">
        <v>25</v>
      </c>
      <c r="C20" s="25" t="s">
        <v>26</v>
      </c>
      <c r="D20" s="25" t="s">
        <v>27</v>
      </c>
      <c r="E20" s="25" t="s">
        <v>28</v>
      </c>
      <c r="F20" s="25" t="s">
        <v>29</v>
      </c>
      <c r="G20" s="25" t="s">
        <v>30</v>
      </c>
    </row>
    <row r="21" spans="1:11" ht="12.75" customHeight="1">
      <c r="A21" s="18"/>
      <c r="B21" s="116" t="s">
        <v>31</v>
      </c>
      <c r="C21" s="117" t="s">
        <v>32</v>
      </c>
      <c r="D21" s="117">
        <v>2</v>
      </c>
      <c r="E21" s="117" t="s">
        <v>33</v>
      </c>
      <c r="F21" s="118">
        <v>25000</v>
      </c>
      <c r="G21" s="12">
        <f>(D21*F21)</f>
        <v>50000</v>
      </c>
    </row>
    <row r="22" spans="1:11" ht="12.75" customHeight="1">
      <c r="A22" s="18"/>
      <c r="B22" s="26" t="s">
        <v>34</v>
      </c>
      <c r="C22" s="27"/>
      <c r="D22" s="27"/>
      <c r="E22" s="27"/>
      <c r="F22" s="28"/>
      <c r="G22" s="29">
        <f>SUM(G21:G21)</f>
        <v>50000</v>
      </c>
    </row>
    <row r="23" spans="1:11" ht="12" customHeight="1">
      <c r="A23" s="2"/>
      <c r="B23" s="19"/>
      <c r="C23" s="21"/>
      <c r="D23" s="21"/>
      <c r="E23" s="21"/>
      <c r="F23" s="30"/>
      <c r="G23" s="30"/>
    </row>
    <row r="24" spans="1:11" ht="12" customHeight="1">
      <c r="A24" s="2"/>
      <c r="B24" s="35"/>
      <c r="C24" s="36"/>
      <c r="D24" s="36"/>
      <c r="E24" s="36"/>
      <c r="F24" s="37"/>
      <c r="G24" s="37"/>
    </row>
    <row r="25" spans="1:11" ht="12" customHeight="1">
      <c r="A25" s="5"/>
      <c r="B25" s="31" t="s">
        <v>35</v>
      </c>
      <c r="C25" s="32"/>
      <c r="D25" s="33"/>
      <c r="E25" s="33"/>
      <c r="F25" s="34"/>
      <c r="G25" s="34"/>
    </row>
    <row r="26" spans="1:11" ht="24" customHeight="1" thickBot="1">
      <c r="A26" s="5"/>
      <c r="B26" s="38" t="s">
        <v>25</v>
      </c>
      <c r="C26" s="38" t="s">
        <v>26</v>
      </c>
      <c r="D26" s="38" t="s">
        <v>27</v>
      </c>
      <c r="E26" s="38" t="s">
        <v>28</v>
      </c>
      <c r="F26" s="39" t="s">
        <v>29</v>
      </c>
      <c r="G26" s="38" t="s">
        <v>30</v>
      </c>
    </row>
    <row r="27" spans="1:11" ht="12.75" customHeight="1" thickBot="1">
      <c r="A27" s="18"/>
      <c r="B27" s="119" t="s">
        <v>36</v>
      </c>
      <c r="C27" s="120" t="s">
        <v>37</v>
      </c>
      <c r="D27" s="120">
        <v>0.125</v>
      </c>
      <c r="E27" s="120" t="s">
        <v>38</v>
      </c>
      <c r="F27" s="121">
        <v>32000</v>
      </c>
      <c r="G27" s="12">
        <f t="shared" ref="G27" si="0">(D27*F27)</f>
        <v>4000</v>
      </c>
    </row>
    <row r="28" spans="1:11" ht="12.75" customHeight="1">
      <c r="A28" s="5"/>
      <c r="B28" s="40" t="s">
        <v>39</v>
      </c>
      <c r="C28" s="41"/>
      <c r="D28" s="41"/>
      <c r="E28" s="41"/>
      <c r="F28" s="42"/>
      <c r="G28" s="43">
        <f>SUM(G27:G27)</f>
        <v>4000</v>
      </c>
    </row>
    <row r="29" spans="1:11" ht="12" customHeight="1">
      <c r="A29" s="2"/>
      <c r="B29" s="35"/>
      <c r="C29" s="36"/>
      <c r="D29" s="36"/>
      <c r="E29" s="36"/>
      <c r="F29" s="37"/>
      <c r="G29" s="37"/>
    </row>
    <row r="30" spans="1:11" ht="12" customHeight="1">
      <c r="A30" s="5"/>
      <c r="B30" s="31" t="s">
        <v>40</v>
      </c>
      <c r="C30" s="32"/>
      <c r="D30" s="33"/>
      <c r="E30" s="33"/>
      <c r="F30" s="34"/>
      <c r="G30" s="34"/>
    </row>
    <row r="31" spans="1:11" ht="24" customHeight="1" thickBot="1">
      <c r="A31" s="5"/>
      <c r="B31" s="39" t="s">
        <v>41</v>
      </c>
      <c r="C31" s="39" t="s">
        <v>42</v>
      </c>
      <c r="D31" s="39" t="s">
        <v>43</v>
      </c>
      <c r="E31" s="39" t="s">
        <v>28</v>
      </c>
      <c r="F31" s="39" t="s">
        <v>29</v>
      </c>
      <c r="G31" s="39" t="s">
        <v>30</v>
      </c>
      <c r="K31" s="106"/>
    </row>
    <row r="32" spans="1:11" ht="12.75" customHeight="1">
      <c r="A32" s="18"/>
      <c r="B32" s="122" t="s">
        <v>44</v>
      </c>
      <c r="C32" s="123" t="s">
        <v>45</v>
      </c>
      <c r="D32" s="123">
        <v>7</v>
      </c>
      <c r="E32" s="123" t="s">
        <v>46</v>
      </c>
      <c r="F32" s="124">
        <v>1000</v>
      </c>
      <c r="G32" s="44">
        <f>(D32*F32)*1.19</f>
        <v>8330</v>
      </c>
      <c r="K32" s="106"/>
    </row>
    <row r="33" spans="1:7" ht="12.75" customHeight="1">
      <c r="A33" s="18"/>
      <c r="B33" s="125" t="s">
        <v>47</v>
      </c>
      <c r="C33" s="126" t="s">
        <v>45</v>
      </c>
      <c r="D33" s="126">
        <v>1</v>
      </c>
      <c r="E33" s="126" t="s">
        <v>46</v>
      </c>
      <c r="F33" s="127">
        <v>1400</v>
      </c>
      <c r="G33" s="44">
        <f t="shared" ref="G33:G40" si="1">(D33*F33)*1.19</f>
        <v>1666</v>
      </c>
    </row>
    <row r="34" spans="1:7" ht="12.75" customHeight="1">
      <c r="A34" s="18"/>
      <c r="B34" s="128" t="s">
        <v>48</v>
      </c>
      <c r="C34" s="126" t="s">
        <v>49</v>
      </c>
      <c r="D34" s="126">
        <v>1</v>
      </c>
      <c r="E34" s="126" t="s">
        <v>46</v>
      </c>
      <c r="F34" s="127">
        <v>3000</v>
      </c>
      <c r="G34" s="44">
        <f t="shared" si="1"/>
        <v>3570</v>
      </c>
    </row>
    <row r="35" spans="1:7" ht="12.75" customHeight="1">
      <c r="A35" s="18"/>
      <c r="B35" s="128" t="s">
        <v>50</v>
      </c>
      <c r="C35" s="126" t="s">
        <v>49</v>
      </c>
      <c r="D35" s="126">
        <v>3</v>
      </c>
      <c r="E35" s="126" t="s">
        <v>46</v>
      </c>
      <c r="F35" s="127">
        <v>400</v>
      </c>
      <c r="G35" s="44">
        <f t="shared" si="1"/>
        <v>1428</v>
      </c>
    </row>
    <row r="36" spans="1:7" ht="12.75" customHeight="1">
      <c r="A36" s="18"/>
      <c r="B36" s="125" t="s">
        <v>51</v>
      </c>
      <c r="C36" s="126" t="s">
        <v>49</v>
      </c>
      <c r="D36" s="126">
        <v>1</v>
      </c>
      <c r="E36" s="126" t="s">
        <v>52</v>
      </c>
      <c r="F36" s="127">
        <v>10000</v>
      </c>
      <c r="G36" s="44">
        <f t="shared" si="1"/>
        <v>11900</v>
      </c>
    </row>
    <row r="37" spans="1:7" ht="12.75" customHeight="1">
      <c r="A37" s="18"/>
      <c r="B37" s="125" t="s">
        <v>53</v>
      </c>
      <c r="C37" s="126" t="s">
        <v>49</v>
      </c>
      <c r="D37" s="126">
        <v>1</v>
      </c>
      <c r="E37" s="126" t="s">
        <v>54</v>
      </c>
      <c r="F37" s="127">
        <v>1000</v>
      </c>
      <c r="G37" s="44">
        <f t="shared" si="1"/>
        <v>1190</v>
      </c>
    </row>
    <row r="38" spans="1:7" ht="12.75" customHeight="1">
      <c r="A38" s="18"/>
      <c r="B38" s="125" t="s">
        <v>55</v>
      </c>
      <c r="C38" s="126" t="s">
        <v>49</v>
      </c>
      <c r="D38" s="126">
        <v>5</v>
      </c>
      <c r="E38" s="126" t="s">
        <v>54</v>
      </c>
      <c r="F38" s="127">
        <v>800</v>
      </c>
      <c r="G38" s="44">
        <f t="shared" si="1"/>
        <v>4760</v>
      </c>
    </row>
    <row r="39" spans="1:7" ht="12.75" customHeight="1">
      <c r="A39" s="18"/>
      <c r="B39" s="125" t="s">
        <v>56</v>
      </c>
      <c r="C39" s="126" t="s">
        <v>49</v>
      </c>
      <c r="D39" s="126">
        <v>1</v>
      </c>
      <c r="E39" s="126" t="s">
        <v>54</v>
      </c>
      <c r="F39" s="127">
        <v>3000</v>
      </c>
      <c r="G39" s="44">
        <f t="shared" si="1"/>
        <v>3570</v>
      </c>
    </row>
    <row r="40" spans="1:7" ht="12.75" customHeight="1" thickBot="1">
      <c r="A40" s="18"/>
      <c r="B40" s="129" t="s">
        <v>57</v>
      </c>
      <c r="C40" s="126" t="s">
        <v>49</v>
      </c>
      <c r="D40" s="130">
        <v>1</v>
      </c>
      <c r="E40" s="130" t="s">
        <v>54</v>
      </c>
      <c r="F40" s="131">
        <v>500</v>
      </c>
      <c r="G40" s="44">
        <f t="shared" si="1"/>
        <v>595</v>
      </c>
    </row>
    <row r="41" spans="1:7" ht="13.5" customHeight="1">
      <c r="A41" s="5"/>
      <c r="B41" s="45" t="s">
        <v>58</v>
      </c>
      <c r="C41" s="46"/>
      <c r="D41" s="46"/>
      <c r="E41" s="46"/>
      <c r="F41" s="47"/>
      <c r="G41" s="48">
        <f>SUM(G32:G40)</f>
        <v>37009</v>
      </c>
    </row>
    <row r="42" spans="1:7" ht="12" customHeight="1">
      <c r="A42" s="2"/>
      <c r="B42" s="35"/>
      <c r="C42" s="36"/>
      <c r="D42" s="36"/>
      <c r="E42" s="49"/>
      <c r="F42" s="37"/>
      <c r="G42" s="37"/>
    </row>
    <row r="43" spans="1:7" ht="12" customHeight="1">
      <c r="A43" s="2"/>
      <c r="B43" s="65"/>
      <c r="C43" s="65"/>
      <c r="D43" s="65"/>
      <c r="E43" s="65"/>
      <c r="F43" s="66"/>
      <c r="G43" s="66"/>
    </row>
    <row r="44" spans="1:7" ht="12" customHeight="1">
      <c r="A44" s="62"/>
      <c r="B44" s="67" t="s">
        <v>59</v>
      </c>
      <c r="C44" s="68"/>
      <c r="D44" s="68"/>
      <c r="E44" s="68"/>
      <c r="F44" s="68"/>
      <c r="G44" s="69">
        <f>G22+G28+G41</f>
        <v>91009</v>
      </c>
    </row>
    <row r="45" spans="1:7" ht="12" customHeight="1">
      <c r="A45" s="62"/>
      <c r="B45" s="70" t="s">
        <v>60</v>
      </c>
      <c r="C45" s="51"/>
      <c r="D45" s="51"/>
      <c r="E45" s="51"/>
      <c r="F45" s="51"/>
      <c r="G45" s="71">
        <f>G44*0.05</f>
        <v>4550.45</v>
      </c>
    </row>
    <row r="46" spans="1:7" ht="12" customHeight="1">
      <c r="A46" s="62"/>
      <c r="B46" s="72" t="s">
        <v>61</v>
      </c>
      <c r="C46" s="50"/>
      <c r="D46" s="50"/>
      <c r="E46" s="50"/>
      <c r="F46" s="50"/>
      <c r="G46" s="73">
        <f>G45+G44</f>
        <v>95559.45</v>
      </c>
    </row>
    <row r="47" spans="1:7" ht="12" customHeight="1">
      <c r="A47" s="62"/>
      <c r="B47" s="70" t="s">
        <v>62</v>
      </c>
      <c r="C47" s="51"/>
      <c r="D47" s="51"/>
      <c r="E47" s="51"/>
      <c r="F47" s="51"/>
      <c r="G47" s="71">
        <f>G12</f>
        <v>100000</v>
      </c>
    </row>
    <row r="48" spans="1:7" ht="12" customHeight="1">
      <c r="A48" s="62"/>
      <c r="B48" s="74" t="s">
        <v>63</v>
      </c>
      <c r="C48" s="75"/>
      <c r="D48" s="75"/>
      <c r="E48" s="75"/>
      <c r="F48" s="75"/>
      <c r="G48" s="76">
        <f>G47-G46</f>
        <v>4440.5500000000029</v>
      </c>
    </row>
    <row r="49" spans="1:7" ht="12" customHeight="1">
      <c r="A49" s="62"/>
      <c r="B49" s="63" t="s">
        <v>64</v>
      </c>
      <c r="C49" s="64"/>
      <c r="D49" s="64"/>
      <c r="E49" s="64"/>
      <c r="F49" s="64"/>
      <c r="G49" s="59"/>
    </row>
    <row r="50" spans="1:7" ht="12.75" customHeight="1" thickBot="1">
      <c r="A50" s="62"/>
      <c r="B50" s="77"/>
      <c r="C50" s="64"/>
      <c r="D50" s="64"/>
      <c r="E50" s="64"/>
      <c r="F50" s="64"/>
      <c r="G50" s="59"/>
    </row>
    <row r="51" spans="1:7" ht="12" customHeight="1">
      <c r="A51" s="62"/>
      <c r="B51" s="89" t="s">
        <v>65</v>
      </c>
      <c r="C51" s="90"/>
      <c r="D51" s="90"/>
      <c r="E51" s="90"/>
      <c r="F51" s="91"/>
      <c r="G51" s="59"/>
    </row>
    <row r="52" spans="1:7" ht="12" customHeight="1">
      <c r="A52" s="62"/>
      <c r="B52" s="92" t="s">
        <v>66</v>
      </c>
      <c r="C52" s="61"/>
      <c r="D52" s="61"/>
      <c r="E52" s="61"/>
      <c r="F52" s="93"/>
      <c r="G52" s="59"/>
    </row>
    <row r="53" spans="1:7" ht="12" customHeight="1">
      <c r="A53" s="62"/>
      <c r="B53" s="92" t="s">
        <v>67</v>
      </c>
      <c r="C53" s="61"/>
      <c r="D53" s="61"/>
      <c r="E53" s="61"/>
      <c r="F53" s="93"/>
      <c r="G53" s="59"/>
    </row>
    <row r="54" spans="1:7" ht="12" customHeight="1">
      <c r="A54" s="62"/>
      <c r="B54" s="92" t="s">
        <v>68</v>
      </c>
      <c r="C54" s="61"/>
      <c r="D54" s="61"/>
      <c r="E54" s="61"/>
      <c r="F54" s="93"/>
      <c r="G54" s="59"/>
    </row>
    <row r="55" spans="1:7" ht="12" customHeight="1">
      <c r="A55" s="62"/>
      <c r="B55" s="92" t="s">
        <v>69</v>
      </c>
      <c r="C55" s="61"/>
      <c r="D55" s="61"/>
      <c r="E55" s="61"/>
      <c r="F55" s="93"/>
      <c r="G55" s="59"/>
    </row>
    <row r="56" spans="1:7" ht="12" customHeight="1">
      <c r="A56" s="62"/>
      <c r="B56" s="92" t="s">
        <v>70</v>
      </c>
      <c r="C56" s="61"/>
      <c r="D56" s="61"/>
      <c r="E56" s="61"/>
      <c r="F56" s="93"/>
      <c r="G56" s="59"/>
    </row>
    <row r="57" spans="1:7" ht="12.75" customHeight="1" thickBot="1">
      <c r="A57" s="62"/>
      <c r="B57" s="94" t="s">
        <v>71</v>
      </c>
      <c r="C57" s="95"/>
      <c r="D57" s="95"/>
      <c r="E57" s="95"/>
      <c r="F57" s="96"/>
      <c r="G57" s="59"/>
    </row>
    <row r="58" spans="1:7" ht="12.75" customHeight="1">
      <c r="A58" s="62"/>
      <c r="B58" s="87"/>
      <c r="C58" s="61"/>
      <c r="D58" s="61"/>
      <c r="E58" s="61"/>
      <c r="F58" s="61"/>
      <c r="G58" s="59"/>
    </row>
    <row r="59" spans="1:7" ht="15" customHeight="1" thickBot="1">
      <c r="A59" s="62"/>
      <c r="B59" s="132" t="s">
        <v>72</v>
      </c>
      <c r="C59" s="133"/>
      <c r="D59" s="86"/>
      <c r="E59" s="53"/>
      <c r="F59" s="53"/>
      <c r="G59" s="59"/>
    </row>
    <row r="60" spans="1:7" ht="12" customHeight="1">
      <c r="A60" s="62"/>
      <c r="B60" s="79" t="s">
        <v>73</v>
      </c>
      <c r="C60" s="54" t="s">
        <v>74</v>
      </c>
      <c r="D60" s="80" t="s">
        <v>75</v>
      </c>
      <c r="E60" s="53"/>
      <c r="F60" s="53"/>
      <c r="G60" s="59"/>
    </row>
    <row r="61" spans="1:7" ht="12" customHeight="1">
      <c r="A61" s="62"/>
      <c r="B61" s="81" t="s">
        <v>76</v>
      </c>
      <c r="C61" s="55">
        <f>G22</f>
        <v>50000</v>
      </c>
      <c r="D61" s="82">
        <f>(C61/C67)</f>
        <v>0.52323448910599635</v>
      </c>
      <c r="E61" s="53"/>
      <c r="F61" s="53"/>
      <c r="G61" s="59"/>
    </row>
    <row r="62" spans="1:7" ht="12" customHeight="1">
      <c r="A62" s="62"/>
      <c r="B62" s="81" t="s">
        <v>77</v>
      </c>
      <c r="C62" s="55">
        <f>G24</f>
        <v>0</v>
      </c>
      <c r="D62" s="82">
        <v>0</v>
      </c>
      <c r="E62" s="53"/>
      <c r="F62" s="53"/>
      <c r="G62" s="59"/>
    </row>
    <row r="63" spans="1:7" ht="12" customHeight="1">
      <c r="A63" s="62"/>
      <c r="B63" s="81" t="s">
        <v>78</v>
      </c>
      <c r="C63" s="55">
        <f>G28</f>
        <v>4000</v>
      </c>
      <c r="D63" s="82">
        <f>(C63/C67)</f>
        <v>4.1858759128479708E-2</v>
      </c>
      <c r="E63" s="53"/>
      <c r="F63" s="53"/>
      <c r="G63" s="59"/>
    </row>
    <row r="64" spans="1:7" ht="12" customHeight="1">
      <c r="A64" s="62"/>
      <c r="B64" s="81" t="s">
        <v>41</v>
      </c>
      <c r="C64" s="55">
        <f>G41</f>
        <v>37009</v>
      </c>
      <c r="D64" s="82">
        <f>(C64/C67)</f>
        <v>0.38728770414647634</v>
      </c>
      <c r="E64" s="53"/>
      <c r="F64" s="53"/>
      <c r="G64" s="59"/>
    </row>
    <row r="65" spans="1:7" ht="12" customHeight="1">
      <c r="A65" s="62"/>
      <c r="B65" s="81" t="s">
        <v>79</v>
      </c>
      <c r="C65" s="56">
        <f>G43</f>
        <v>0</v>
      </c>
      <c r="D65" s="82">
        <f>(C65/C67)</f>
        <v>0</v>
      </c>
      <c r="E65" s="58"/>
      <c r="F65" s="58"/>
      <c r="G65" s="59"/>
    </row>
    <row r="66" spans="1:7" ht="12" customHeight="1">
      <c r="A66" s="62"/>
      <c r="B66" s="81" t="s">
        <v>80</v>
      </c>
      <c r="C66" s="56">
        <f>G45</f>
        <v>4550.45</v>
      </c>
      <c r="D66" s="82">
        <f>(C66/C67)</f>
        <v>4.7619047619047616E-2</v>
      </c>
      <c r="E66" s="58"/>
      <c r="F66" s="58"/>
      <c r="G66" s="59"/>
    </row>
    <row r="67" spans="1:7" ht="12.75" customHeight="1" thickBot="1">
      <c r="A67" s="62"/>
      <c r="B67" s="83" t="s">
        <v>81</v>
      </c>
      <c r="C67" s="84">
        <f>SUM(C61:C66)</f>
        <v>95559.45</v>
      </c>
      <c r="D67" s="85">
        <f>SUM(D61:D66)</f>
        <v>1</v>
      </c>
      <c r="E67" s="58"/>
      <c r="F67" s="58"/>
      <c r="G67" s="59"/>
    </row>
    <row r="68" spans="1:7" ht="12" customHeight="1">
      <c r="A68" s="62"/>
      <c r="B68" s="77"/>
      <c r="C68" s="64"/>
      <c r="D68" s="64"/>
      <c r="E68" s="64"/>
      <c r="F68" s="64"/>
      <c r="G68" s="59"/>
    </row>
    <row r="69" spans="1:7" ht="12.75" customHeight="1">
      <c r="A69" s="62"/>
      <c r="B69" s="78"/>
      <c r="C69" s="64"/>
      <c r="D69" s="64"/>
      <c r="E69" s="64"/>
      <c r="F69" s="64"/>
      <c r="G69" s="59"/>
    </row>
    <row r="70" spans="1:7" ht="12" customHeight="1" thickBot="1">
      <c r="A70" s="52"/>
      <c r="B70" s="98"/>
      <c r="C70" s="99" t="s">
        <v>82</v>
      </c>
      <c r="D70" s="100"/>
      <c r="E70" s="101"/>
      <c r="F70" s="57"/>
      <c r="G70" s="59"/>
    </row>
    <row r="71" spans="1:7" ht="12" customHeight="1">
      <c r="A71" s="62"/>
      <c r="B71" s="102" t="s">
        <v>83</v>
      </c>
      <c r="C71" s="103">
        <v>24</v>
      </c>
      <c r="D71" s="103">
        <v>25</v>
      </c>
      <c r="E71" s="104">
        <v>26</v>
      </c>
      <c r="F71" s="97"/>
      <c r="G71" s="60"/>
    </row>
    <row r="72" spans="1:7" ht="12.75" customHeight="1" thickBot="1">
      <c r="A72" s="62"/>
      <c r="B72" s="83" t="s">
        <v>84</v>
      </c>
      <c r="C72" s="84">
        <f>(G46/C71)</f>
        <v>3981.6437499999997</v>
      </c>
      <c r="D72" s="84">
        <f>(G46/D71)</f>
        <v>3822.3779999999997</v>
      </c>
      <c r="E72" s="105">
        <f>(G46/E71)</f>
        <v>3675.3634615384613</v>
      </c>
      <c r="F72" s="97"/>
      <c r="G72" s="60"/>
    </row>
    <row r="73" spans="1:7" ht="15.6" customHeight="1">
      <c r="A73" s="62"/>
      <c r="B73" s="88" t="s">
        <v>85</v>
      </c>
      <c r="C73" s="61"/>
      <c r="D73" s="61"/>
      <c r="E73" s="61"/>
      <c r="F73" s="61"/>
      <c r="G73" s="61"/>
    </row>
  </sheetData>
  <mergeCells count="8">
    <mergeCell ref="B59:C5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2022-06-29T14:07:46Z</dcterms:modified>
  <cp:category/>
  <cp:contentStatus/>
</cp:coreProperties>
</file>