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0490" windowHeight="7755"/>
  </bookViews>
  <sheets>
    <sheet name="APICOL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G22" i="4"/>
  <c r="G23" i="4"/>
  <c r="G24" i="4"/>
  <c r="G46" i="4"/>
  <c r="G44" i="4"/>
  <c r="G43" i="4"/>
  <c r="G41" i="4"/>
  <c r="C73" i="4"/>
  <c r="G21" i="4"/>
  <c r="G12" i="4"/>
  <c r="G57" i="4" s="1"/>
  <c r="G47" i="4" l="1"/>
  <c r="C74" i="4" s="1"/>
  <c r="G25" i="4"/>
  <c r="C71" i="4" s="1"/>
  <c r="G54" i="4" l="1"/>
  <c r="G55" i="4" s="1"/>
  <c r="C76" i="4" s="1"/>
  <c r="C77" i="4" s="1"/>
  <c r="D76" i="4" l="1"/>
  <c r="D71" i="4"/>
  <c r="G56" i="4"/>
  <c r="C82" i="4"/>
  <c r="D75" i="4"/>
  <c r="D73" i="4"/>
  <c r="D74" i="4"/>
  <c r="D82" i="4" l="1"/>
  <c r="G58" i="4"/>
  <c r="E82" i="4"/>
  <c r="D77" i="4"/>
</calcChain>
</file>

<file path=xl/sharedStrings.xml><?xml version="1.0" encoding="utf-8"?>
<sst xmlns="http://schemas.openxmlformats.org/spreadsheetml/2006/main" count="123" uniqueCount="91">
  <si>
    <t>RUBRO O CULTIVO</t>
  </si>
  <si>
    <t>APICOLA/MIEL</t>
  </si>
  <si>
    <t>RENDIMIENTO (Kg/Colmena)</t>
  </si>
  <si>
    <t>VARIEDAD</t>
  </si>
  <si>
    <t>MULTIFLORA</t>
  </si>
  <si>
    <t>FECHA ESTIMADA  PRECIO VENTA</t>
  </si>
  <si>
    <t>MARZO 2021</t>
  </si>
  <si>
    <t>NIVEL TECNOLÓGICO</t>
  </si>
  <si>
    <t>PRECIO ESPERADO ($/Kg)</t>
  </si>
  <si>
    <t>REGIÓN</t>
  </si>
  <si>
    <t>ARUCANIA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</si>
  <si>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</si>
  <si>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</si>
  <si>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</si>
  <si>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</si>
  <si>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</si>
  <si>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</si>
  <si>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</si>
  <si>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</si>
  <si>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</si>
  <si>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</si>
  <si>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</si>
  <si>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</si>
  <si>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</si>
  <si>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</si>
  <si>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</si>
  <si>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Preparacion Colmena</t>
  </si>
  <si>
    <t>JH</t>
  </si>
  <si>
    <t>Febrero-Octubre</t>
  </si>
  <si>
    <t>Aplicación Programa Alimentacion</t>
  </si>
  <si>
    <t>Marzo-Septiembre</t>
  </si>
  <si>
    <t>Aplicación Programa Sanitario</t>
  </si>
  <si>
    <t>Cosecha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</si>
  <si>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</si>
  <si>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</si>
  <si>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</si>
  <si>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</si>
  <si>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</si>
  <si>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</si>
  <si>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</si>
  <si>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</si>
  <si>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</si>
  <si>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ALIMENTOS SULEMENTARIOS</t>
  </si>
  <si>
    <t>Energeticos</t>
  </si>
  <si>
    <t>Kg</t>
  </si>
  <si>
    <t>Proteicos</t>
  </si>
  <si>
    <t>Lt.</t>
  </si>
  <si>
    <t>Marzo- Septiembre</t>
  </si>
  <si>
    <t>PLAGUICIDAS</t>
  </si>
  <si>
    <t>Acaricidas</t>
  </si>
  <si>
    <t>Inceticidas</t>
  </si>
  <si>
    <t>Noviembre</t>
  </si>
  <si>
    <t>COSECHA</t>
  </si>
  <si>
    <t>Envases</t>
  </si>
  <si>
    <t>Diciembre-Febrero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</si>
  <si>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</si>
  <si>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</si>
  <si>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</si>
  <si>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</si>
  <si>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</si>
  <si>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</si>
  <si>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</si>
  <si>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</si>
  <si>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</si>
  <si>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</si>
  <si>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</si>
  <si>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</si>
  <si>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</si>
  <si>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</si>
  <si>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</si>
  <si>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</si>
  <si>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</si>
  <si>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</si>
  <si>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</si>
  <si>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</si>
  <si>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</si>
  <si>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</si>
  <si>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</si>
  <si>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</si>
  <si>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</si>
  <si>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Rendimiento (Kg/Colmena)</t>
  </si>
  <si>
    <t>Costo unitario ($/Kg) (*)</t>
  </si>
  <si>
    <t>(*): Este valor representa el valor mìnimo de venta del producto</t>
  </si>
  <si>
    <t>TEMUCO</t>
  </si>
  <si>
    <t>FREIRE-TEMUCO</t>
  </si>
  <si>
    <t>ENERO - DICIEMBRE - 2022</t>
  </si>
  <si>
    <t>VARROA</t>
  </si>
  <si>
    <t>MEDIO</t>
  </si>
  <si>
    <t>CONSUMO LOCAL</t>
  </si>
  <si>
    <t>$/há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</si>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</sst>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2" fillId="2" borderId="9" xfId="0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/>
    <xf numFmtId="0" fontId="15" fillId="6" borderId="19" xfId="0" applyFont="1" applyFill="1" applyBorder="1" applyAlignment="1"/>
    <xf numFmtId="49" fontId="13" fillId="7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7" borderId="30" xfId="0" applyNumberFormat="1" applyFont="1" applyFill="1" applyBorder="1" applyAlignment="1">
      <alignment vertical="center"/>
    </xf>
    <xf numFmtId="49" fontId="15" fillId="7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7" borderId="34" xfId="0" applyNumberFormat="1" applyFont="1" applyFill="1" applyBorder="1" applyAlignment="1">
      <alignment vertical="center"/>
    </xf>
    <xf numFmtId="166" fontId="13" fillId="7" borderId="35" xfId="0" applyNumberFormat="1" applyFont="1" applyFill="1" applyBorder="1" applyAlignment="1">
      <alignment vertical="center"/>
    </xf>
    <xf numFmtId="9" fontId="13" fillId="7" borderId="36" xfId="0" applyNumberFormat="1" applyFont="1" applyFill="1" applyBorder="1" applyAlignment="1">
      <alignment vertical="center"/>
    </xf>
    <xf numFmtId="0" fontId="15" fillId="8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6" borderId="19" xfId="0" applyFont="1" applyFill="1" applyBorder="1" applyAlignment="1">
      <alignment vertical="center"/>
    </xf>
    <xf numFmtId="0" fontId="10" fillId="8" borderId="18" xfId="0" applyFont="1" applyFill="1" applyBorder="1" applyAlignment="1">
      <alignment vertical="center"/>
    </xf>
    <xf numFmtId="49" fontId="18" fillId="8" borderId="19" xfId="0" applyNumberFormat="1" applyFont="1" applyFill="1" applyBorder="1" applyAlignment="1">
      <alignment vertical="center"/>
    </xf>
    <xf numFmtId="0" fontId="10" fillId="8" borderId="19" xfId="0" applyFont="1" applyFill="1" applyBorder="1" applyAlignment="1">
      <alignment vertical="center"/>
    </xf>
    <xf numFmtId="0" fontId="10" fillId="8" borderId="48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0" fontId="13" fillId="7" borderId="50" xfId="0" applyNumberFormat="1" applyFont="1" applyFill="1" applyBorder="1" applyAlignment="1">
      <alignment vertical="center"/>
    </xf>
    <xf numFmtId="0" fontId="13" fillId="7" borderId="51" xfId="0" applyNumberFormat="1" applyFont="1" applyFill="1" applyBorder="1" applyAlignment="1">
      <alignment vertical="center"/>
    </xf>
    <xf numFmtId="166" fontId="13" fillId="7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19" fillId="0" borderId="52" xfId="0" applyNumberFormat="1" applyFont="1" applyBorder="1" applyAlignment="1">
      <alignment horizontal="left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49" fontId="1" fillId="5" borderId="10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wrapText="1"/>
    </xf>
    <xf numFmtId="0" fontId="5" fillId="0" borderId="52" xfId="0" applyFont="1" applyBorder="1" applyAlignment="1">
      <alignment horizontal="left" vertical="center"/>
    </xf>
    <xf numFmtId="49" fontId="7" fillId="3" borderId="53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3" fontId="2" fillId="2" borderId="9" xfId="0" applyNumberFormat="1" applyFont="1" applyFill="1" applyBorder="1" applyAlignment="1">
      <alignment horizontal="left"/>
    </xf>
    <xf numFmtId="49" fontId="1" fillId="5" borderId="12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49" fontId="3" fillId="3" borderId="12" xfId="0" applyNumberFormat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3" fontId="2" fillId="2" borderId="15" xfId="0" applyNumberFormat="1" applyFont="1" applyFill="1" applyBorder="1" applyAlignment="1">
      <alignment horizontal="left"/>
    </xf>
    <xf numFmtId="49" fontId="1" fillId="3" borderId="10" xfId="0" applyNumberFormat="1" applyFont="1" applyFill="1" applyBorder="1" applyAlignment="1">
      <alignment horizontal="left" vertical="center"/>
    </xf>
    <xf numFmtId="49" fontId="1" fillId="3" borderId="10" xfId="0" applyNumberFormat="1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3" fontId="7" fillId="3" borderId="12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left"/>
    </xf>
    <xf numFmtId="49" fontId="9" fillId="3" borderId="12" xfId="0" applyNumberFormat="1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left"/>
    </xf>
    <xf numFmtId="49" fontId="9" fillId="3" borderId="16" xfId="0" applyNumberFormat="1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3" fontId="9" fillId="3" borderId="16" xfId="0" applyNumberFormat="1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/>
    </xf>
    <xf numFmtId="3" fontId="2" fillId="2" borderId="22" xfId="0" applyNumberFormat="1" applyFont="1" applyFill="1" applyBorder="1" applyAlignment="1">
      <alignment horizontal="left"/>
    </xf>
    <xf numFmtId="49" fontId="1" fillId="5" borderId="23" xfId="0" applyNumberFormat="1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165" fontId="1" fillId="5" borderId="25" xfId="0" applyNumberFormat="1" applyFont="1" applyFill="1" applyBorder="1" applyAlignment="1">
      <alignment horizontal="left" vertical="center"/>
    </xf>
    <xf numFmtId="49" fontId="1" fillId="3" borderId="26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165" fontId="1" fillId="3" borderId="27" xfId="0" applyNumberFormat="1" applyFont="1" applyFill="1" applyBorder="1" applyAlignment="1">
      <alignment horizontal="left" vertical="center"/>
    </xf>
    <xf numFmtId="49" fontId="1" fillId="5" borderId="26" xfId="0" applyNumberFormat="1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165" fontId="1" fillId="5" borderId="27" xfId="0" applyNumberFormat="1" applyFont="1" applyFill="1" applyBorder="1" applyAlignment="1">
      <alignment horizontal="left" vertical="center"/>
    </xf>
    <xf numFmtId="49" fontId="1" fillId="5" borderId="28" xfId="0" applyNumberFormat="1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165" fontId="1" fillId="5" borderId="29" xfId="0" applyNumberFormat="1" applyFont="1" applyFill="1" applyBorder="1" applyAlignment="1">
      <alignment horizontal="left" vertical="center"/>
    </xf>
    <xf numFmtId="49" fontId="4" fillId="2" borderId="52" xfId="0" applyNumberFormat="1" applyFont="1" applyFill="1" applyBorder="1" applyAlignment="1">
      <alignment vertical="center" wrapText="1"/>
    </xf>
    <xf numFmtId="49" fontId="4" fillId="2" borderId="52" xfId="0" applyNumberFormat="1" applyFont="1" applyFill="1" applyBorder="1" applyAlignment="1">
      <alignment horizontal="left"/>
    </xf>
    <xf numFmtId="0" fontId="5" fillId="2" borderId="54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14" fontId="4" fillId="2" borderId="52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 wrapText="1"/>
    </xf>
    <xf numFmtId="0" fontId="2" fillId="2" borderId="54" xfId="0" applyFont="1" applyFill="1" applyBorder="1" applyAlignment="1">
      <alignment horizontal="left"/>
    </xf>
    <xf numFmtId="0" fontId="5" fillId="2" borderId="54" xfId="0" applyFont="1" applyFill="1" applyBorder="1" applyAlignment="1">
      <alignment horizontal="left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horizontal="left" wrapText="1"/>
    </xf>
    <xf numFmtId="14" fontId="2" fillId="2" borderId="56" xfId="0" applyNumberFormat="1" applyFont="1" applyFill="1" applyBorder="1" applyAlignment="1">
      <alignment horizontal="left"/>
    </xf>
    <xf numFmtId="49" fontId="1" fillId="3" borderId="52" xfId="0" applyNumberFormat="1" applyFont="1" applyFill="1" applyBorder="1" applyAlignment="1">
      <alignment horizontal="left" vertical="center" wrapText="1"/>
    </xf>
    <xf numFmtId="49" fontId="2" fillId="2" borderId="52" xfId="0" applyNumberFormat="1" applyFont="1" applyFill="1" applyBorder="1" applyAlignment="1">
      <alignment horizontal="left"/>
    </xf>
    <xf numFmtId="49" fontId="4" fillId="2" borderId="52" xfId="0" applyNumberFormat="1" applyFont="1" applyFill="1" applyBorder="1" applyAlignment="1">
      <alignment horizontal="left" vertical="center" wrapText="1"/>
    </xf>
    <xf numFmtId="49" fontId="4" fillId="0" borderId="52" xfId="0" applyNumberFormat="1" applyFont="1" applyFill="1" applyBorder="1" applyAlignment="1">
      <alignment horizontal="left" vertical="center" wrapText="1"/>
    </xf>
    <xf numFmtId="49" fontId="4" fillId="2" borderId="52" xfId="0" applyNumberFormat="1" applyFont="1" applyFill="1" applyBorder="1" applyAlignment="1">
      <alignment horizontal="left" wrapText="1"/>
    </xf>
    <xf numFmtId="49" fontId="6" fillId="3" borderId="5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49" fontId="18" fillId="8" borderId="37" xfId="0" applyNumberFormat="1" applyFont="1" applyFill="1" applyBorder="1" applyAlignment="1">
      <alignment vertical="center"/>
    </xf>
    <xf numFmtId="0" fontId="13" fillId="8" borderId="38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4" fillId="2" borderId="5" xfId="0" applyNumberFormat="1" applyFont="1" applyFill="1" applyBorder="1" applyAlignment="1">
      <alignment horizontal="justify" vertical="top" wrapText="1"/>
    </xf>
    <xf numFmtId="0" fontId="7" fillId="3" borderId="5" xfId="0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514350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58" workbookViewId="0">
      <selection activeCell="G69" sqref="G6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2"/>
      <c r="C8" s="122"/>
      <c r="D8" s="2"/>
      <c r="E8" s="3"/>
      <c r="F8" s="3"/>
      <c r="G8" s="3"/>
    </row>
    <row r="9" spans="1:7" ht="12" customHeight="1" x14ac:dyDescent="0.25">
      <c r="A9" s="20"/>
      <c r="B9" s="125" t="s">
        <v>0</v>
      </c>
      <c r="C9" s="126" t="s">
        <v>1</v>
      </c>
      <c r="D9" s="120"/>
      <c r="E9" s="134" t="s">
        <v>2</v>
      </c>
      <c r="F9" s="135"/>
      <c r="G9" s="119">
        <v>35</v>
      </c>
    </row>
    <row r="10" spans="1:7" ht="12.75" customHeight="1" x14ac:dyDescent="0.25">
      <c r="A10" s="20"/>
      <c r="B10" s="127" t="s">
        <v>3</v>
      </c>
      <c r="C10" s="128" t="s">
        <v>4</v>
      </c>
      <c r="D10" s="121"/>
      <c r="E10" s="136" t="s">
        <v>5</v>
      </c>
      <c r="F10" s="137"/>
      <c r="G10" s="115" t="s">
        <v>6</v>
      </c>
    </row>
    <row r="11" spans="1:7" ht="12.75" customHeight="1" x14ac:dyDescent="0.25">
      <c r="A11" s="20"/>
      <c r="B11" s="127" t="s">
        <v>7</v>
      </c>
      <c r="C11" s="113" t="s">
        <v>87</v>
      </c>
      <c r="D11" s="121"/>
      <c r="E11" s="136" t="s">
        <v>8</v>
      </c>
      <c r="F11" s="137"/>
      <c r="G11" s="118">
        <v>5000</v>
      </c>
    </row>
    <row r="12" spans="1:7" ht="12.75" customHeight="1" x14ac:dyDescent="0.25">
      <c r="A12" s="20"/>
      <c r="B12" s="127" t="s">
        <v>9</v>
      </c>
      <c r="C12" s="129" t="s">
        <v>10</v>
      </c>
      <c r="D12" s="121"/>
      <c r="E12" s="55" t="s">
        <v>11</v>
      </c>
      <c r="F12" s="58"/>
      <c r="G12" s="119">
        <f>(G9*G11)</f>
        <v>175000</v>
      </c>
    </row>
    <row r="13" spans="1:7" ht="12.75" customHeight="1" x14ac:dyDescent="0.25">
      <c r="A13" s="20"/>
      <c r="B13" s="112" t="s">
        <v>12</v>
      </c>
      <c r="C13" s="113" t="s">
        <v>83</v>
      </c>
      <c r="D13" s="114"/>
      <c r="E13" s="138" t="s">
        <v>13</v>
      </c>
      <c r="F13" s="139"/>
      <c r="G13" s="115" t="s">
        <v>88</v>
      </c>
    </row>
    <row r="14" spans="1:7" ht="34.5" customHeight="1" x14ac:dyDescent="0.25">
      <c r="A14" s="20"/>
      <c r="B14" s="112" t="s">
        <v>14</v>
      </c>
      <c r="C14" s="113" t="s">
        <v>84</v>
      </c>
      <c r="D14" s="114"/>
      <c r="E14" s="138" t="s">
        <v>15</v>
      </c>
      <c r="F14" s="139"/>
      <c r="G14" s="142" t="s">
        <v>85</v>
      </c>
    </row>
    <row r="15" spans="1:7" ht="12.75" customHeight="1" x14ac:dyDescent="0.25">
      <c r="A15" s="20"/>
      <c r="B15" s="112" t="s">
        <v>16</v>
      </c>
      <c r="C15" s="116">
        <v>44722</v>
      </c>
      <c r="D15" s="114"/>
      <c r="E15" s="140" t="s">
        <v>17</v>
      </c>
      <c r="F15" s="141"/>
      <c r="G15" s="117" t="s">
        <v>86</v>
      </c>
    </row>
    <row r="16" spans="1:7" ht="12" customHeight="1" x14ac:dyDescent="0.25">
      <c r="A16" s="2"/>
      <c r="B16" s="123"/>
      <c r="C16" s="124"/>
      <c r="D16" s="60"/>
      <c r="E16" s="61"/>
      <c r="F16" s="61"/>
      <c r="G16" s="62"/>
    </row>
    <row r="17" spans="1:7" ht="12" customHeight="1" x14ac:dyDescent="0.25">
      <c r="A17" s="5"/>
      <c r="B17" s="130" t="s">
        <v>18</v>
      </c>
      <c r="C17" s="131"/>
      <c r="D17" s="131"/>
      <c r="E17" s="131"/>
      <c r="F17" s="131"/>
      <c r="G17" s="131"/>
    </row>
    <row r="18" spans="1:7" ht="12" customHeight="1" x14ac:dyDescent="0.25">
      <c r="A18" s="2"/>
      <c r="B18" s="63"/>
      <c r="C18" s="6"/>
      <c r="D18" s="6"/>
      <c r="E18" s="6"/>
      <c r="F18" s="6"/>
      <c r="G18" s="6"/>
    </row>
    <row r="19" spans="1:7" ht="12" customHeight="1" x14ac:dyDescent="0.25">
      <c r="A19" s="4"/>
      <c r="B19" s="64" t="s">
        <v>19</v>
      </c>
      <c r="C19" s="65"/>
      <c r="D19" s="66"/>
      <c r="E19" s="66"/>
      <c r="F19" s="66"/>
      <c r="G19" s="66"/>
    </row>
    <row r="20" spans="1:7" ht="24" customHeight="1" x14ac:dyDescent="0.25">
      <c r="A20" s="5"/>
      <c r="B20" s="67" t="s">
        <v>20</v>
      </c>
      <c r="C20" s="67" t="s">
        <v>21</v>
      </c>
      <c r="D20" s="67" t="s">
        <v>22</v>
      </c>
      <c r="E20" s="67" t="s">
        <v>23</v>
      </c>
      <c r="F20" s="67" t="s">
        <v>24</v>
      </c>
      <c r="G20" s="67" t="s">
        <v>25</v>
      </c>
    </row>
    <row r="21" spans="1:7" ht="12.75" customHeight="1" x14ac:dyDescent="0.25">
      <c r="A21" s="5"/>
      <c r="B21" s="53" t="s">
        <v>26</v>
      </c>
      <c r="C21" s="148" t="s">
        <v>27</v>
      </c>
      <c r="D21" s="149">
        <v>0.4</v>
      </c>
      <c r="E21" s="117" t="s">
        <v>28</v>
      </c>
      <c r="F21" s="119">
        <v>19000</v>
      </c>
      <c r="G21" s="119">
        <f>(D21*F21)</f>
        <v>7600</v>
      </c>
    </row>
    <row r="22" spans="1:7" ht="12.75" customHeight="1" x14ac:dyDescent="0.25">
      <c r="A22" s="20"/>
      <c r="B22" s="53" t="s">
        <v>29</v>
      </c>
      <c r="C22" s="148" t="s">
        <v>27</v>
      </c>
      <c r="D22" s="149">
        <v>0.3</v>
      </c>
      <c r="E22" s="117" t="s">
        <v>30</v>
      </c>
      <c r="F22" s="119">
        <v>19000</v>
      </c>
      <c r="G22" s="119">
        <f t="shared" ref="G22:G24" si="0">(D22*F22)</f>
        <v>5700</v>
      </c>
    </row>
    <row r="23" spans="1:7" ht="12.75" customHeight="1" x14ac:dyDescent="0.25">
      <c r="A23" s="20"/>
      <c r="B23" s="53" t="s">
        <v>31</v>
      </c>
      <c r="C23" s="148" t="s">
        <v>27</v>
      </c>
      <c r="D23" s="149">
        <v>0.1</v>
      </c>
      <c r="E23" s="117" t="s">
        <v>28</v>
      </c>
      <c r="F23" s="119">
        <v>19000</v>
      </c>
      <c r="G23" s="119">
        <f t="shared" si="0"/>
        <v>1900</v>
      </c>
    </row>
    <row r="24" spans="1:7" ht="15" x14ac:dyDescent="0.25">
      <c r="A24" s="20"/>
      <c r="B24" s="69" t="s">
        <v>32</v>
      </c>
      <c r="C24" s="148" t="s">
        <v>27</v>
      </c>
      <c r="D24" s="149">
        <v>0.1</v>
      </c>
      <c r="E24" s="117" t="s">
        <v>30</v>
      </c>
      <c r="F24" s="119">
        <v>19000</v>
      </c>
      <c r="G24" s="119">
        <f t="shared" si="0"/>
        <v>1900</v>
      </c>
    </row>
    <row r="25" spans="1:7" ht="12.75" customHeight="1" x14ac:dyDescent="0.25">
      <c r="A25" s="5"/>
      <c r="B25" s="70" t="s">
        <v>33</v>
      </c>
      <c r="C25" s="71"/>
      <c r="D25" s="143"/>
      <c r="E25" s="143"/>
      <c r="F25" s="143"/>
      <c r="G25" s="144">
        <f>SUM(G21:G24)</f>
        <v>17100</v>
      </c>
    </row>
    <row r="26" spans="1:7" ht="12" customHeight="1" x14ac:dyDescent="0.25">
      <c r="A26" s="2"/>
      <c r="B26" s="63"/>
      <c r="C26" s="6"/>
      <c r="D26" s="6"/>
      <c r="E26" s="6"/>
      <c r="F26" s="72"/>
      <c r="G26" s="72"/>
    </row>
    <row r="27" spans="1:7" ht="12" customHeight="1" x14ac:dyDescent="0.25">
      <c r="A27" s="4"/>
      <c r="B27" s="73" t="s">
        <v>34</v>
      </c>
      <c r="C27" s="74"/>
      <c r="D27" s="75"/>
      <c r="E27" s="75"/>
      <c r="F27" s="75"/>
      <c r="G27" s="75"/>
    </row>
    <row r="28" spans="1:7" ht="24" customHeight="1" x14ac:dyDescent="0.25">
      <c r="A28" s="4"/>
      <c r="B28" s="76" t="s">
        <v>20</v>
      </c>
      <c r="C28" s="77" t="s">
        <v>21</v>
      </c>
      <c r="D28" s="77" t="s">
        <v>22</v>
      </c>
      <c r="E28" s="76" t="s">
        <v>23</v>
      </c>
      <c r="F28" s="77" t="s">
        <v>24</v>
      </c>
      <c r="G28" s="76" t="s">
        <v>25</v>
      </c>
    </row>
    <row r="29" spans="1:7" ht="12" customHeight="1" x14ac:dyDescent="0.25">
      <c r="A29" s="4"/>
      <c r="B29" s="78"/>
      <c r="C29" s="78"/>
      <c r="D29" s="78"/>
      <c r="E29" s="78"/>
      <c r="F29" s="78"/>
      <c r="G29" s="78"/>
    </row>
    <row r="30" spans="1:7" ht="12" customHeight="1" x14ac:dyDescent="0.25">
      <c r="A30" s="4"/>
      <c r="B30" s="79" t="s">
        <v>35</v>
      </c>
      <c r="C30" s="80"/>
      <c r="D30" s="80"/>
      <c r="E30" s="80"/>
      <c r="F30" s="80"/>
      <c r="G30" s="80"/>
    </row>
    <row r="31" spans="1:7" ht="12" customHeight="1" x14ac:dyDescent="0.25">
      <c r="A31" s="2"/>
      <c r="B31" s="81"/>
      <c r="C31" s="82"/>
      <c r="D31" s="82"/>
      <c r="E31" s="82"/>
      <c r="F31" s="83"/>
      <c r="G31" s="83"/>
    </row>
    <row r="32" spans="1:7" ht="12" customHeight="1" x14ac:dyDescent="0.25">
      <c r="A32" s="4"/>
      <c r="B32" s="73" t="s">
        <v>36</v>
      </c>
      <c r="C32" s="74"/>
      <c r="D32" s="75"/>
      <c r="E32" s="75"/>
      <c r="F32" s="75"/>
      <c r="G32" s="75"/>
    </row>
    <row r="33" spans="1:11" ht="24" customHeight="1" x14ac:dyDescent="0.25">
      <c r="A33" s="4"/>
      <c r="B33" s="84" t="s">
        <v>20</v>
      </c>
      <c r="C33" s="84" t="s">
        <v>21</v>
      </c>
      <c r="D33" s="84" t="s">
        <v>22</v>
      </c>
      <c r="E33" s="84" t="s">
        <v>23</v>
      </c>
      <c r="F33" s="85" t="s">
        <v>24</v>
      </c>
      <c r="G33" s="84" t="s">
        <v>25</v>
      </c>
    </row>
    <row r="34" spans="1:11" ht="12.75" customHeight="1" x14ac:dyDescent="0.25">
      <c r="A34" s="5"/>
      <c r="B34" s="57"/>
      <c r="C34" s="57"/>
      <c r="D34" s="68"/>
      <c r="E34" s="57"/>
      <c r="F34" s="59"/>
      <c r="G34" s="59"/>
    </row>
    <row r="35" spans="1:11" ht="12.75" customHeight="1" x14ac:dyDescent="0.25">
      <c r="A35" s="4"/>
      <c r="B35" s="86" t="s">
        <v>37</v>
      </c>
      <c r="C35" s="87"/>
      <c r="D35" s="87"/>
      <c r="E35" s="87"/>
      <c r="F35" s="87"/>
      <c r="G35" s="88"/>
    </row>
    <row r="36" spans="1:11" ht="12" customHeight="1" x14ac:dyDescent="0.25">
      <c r="A36" s="2"/>
      <c r="B36" s="81"/>
      <c r="C36" s="82"/>
      <c r="D36" s="82"/>
      <c r="E36" s="82"/>
      <c r="F36" s="83"/>
      <c r="G36" s="83"/>
    </row>
    <row r="37" spans="1:11" ht="12" customHeight="1" x14ac:dyDescent="0.25">
      <c r="A37" s="4"/>
      <c r="B37" s="73" t="s">
        <v>38</v>
      </c>
      <c r="C37" s="74"/>
      <c r="D37" s="75"/>
      <c r="E37" s="75"/>
      <c r="F37" s="75"/>
      <c r="G37" s="75"/>
    </row>
    <row r="38" spans="1:11" ht="24" customHeight="1" x14ac:dyDescent="0.25">
      <c r="A38" s="4"/>
      <c r="B38" s="85" t="s">
        <v>39</v>
      </c>
      <c r="C38" s="85" t="s">
        <v>40</v>
      </c>
      <c r="D38" s="85" t="s">
        <v>41</v>
      </c>
      <c r="E38" s="85" t="s">
        <v>23</v>
      </c>
      <c r="F38" s="85" t="s">
        <v>24</v>
      </c>
      <c r="G38" s="85" t="s">
        <v>25</v>
      </c>
      <c r="K38" s="52"/>
    </row>
    <row r="39" spans="1:11" ht="9" customHeight="1" x14ac:dyDescent="0.25">
      <c r="A39" s="5"/>
      <c r="B39" s="7" t="s">
        <v>42</v>
      </c>
      <c r="C39" s="8"/>
      <c r="D39" s="8"/>
      <c r="E39" s="8"/>
      <c r="F39" s="8"/>
      <c r="G39" s="8"/>
      <c r="K39" s="52"/>
    </row>
    <row r="40" spans="1:11" ht="12.75" customHeight="1" x14ac:dyDescent="0.25">
      <c r="A40" s="5"/>
      <c r="B40" s="54" t="s">
        <v>43</v>
      </c>
      <c r="C40" s="89" t="s">
        <v>44</v>
      </c>
      <c r="D40" s="89">
        <v>8</v>
      </c>
      <c r="E40" s="145" t="s">
        <v>30</v>
      </c>
      <c r="F40" s="145">
        <v>945</v>
      </c>
      <c r="G40" s="146">
        <f>D40*F40</f>
        <v>7560</v>
      </c>
      <c r="K40" s="52"/>
    </row>
    <row r="41" spans="1:11" ht="12.75" customHeight="1" x14ac:dyDescent="0.25">
      <c r="A41" s="5"/>
      <c r="B41" s="55" t="s">
        <v>45</v>
      </c>
      <c r="C41" s="55" t="s">
        <v>46</v>
      </c>
      <c r="D41" s="90">
        <v>0.1</v>
      </c>
      <c r="E41" s="115" t="s">
        <v>47</v>
      </c>
      <c r="F41" s="118">
        <v>47250</v>
      </c>
      <c r="G41" s="118">
        <f>(D41*F41)</f>
        <v>4725</v>
      </c>
    </row>
    <row r="42" spans="1:11" ht="12.75" customHeight="1" x14ac:dyDescent="0.25">
      <c r="A42" s="5"/>
      <c r="B42" s="91" t="s">
        <v>48</v>
      </c>
      <c r="C42" s="58"/>
      <c r="D42" s="58"/>
      <c r="E42" s="147"/>
      <c r="F42" s="118"/>
      <c r="G42" s="118"/>
    </row>
    <row r="43" spans="1:11" ht="12.75" customHeight="1" x14ac:dyDescent="0.25">
      <c r="A43" s="5"/>
      <c r="B43" s="55" t="s">
        <v>49</v>
      </c>
      <c r="C43" s="55" t="s">
        <v>46</v>
      </c>
      <c r="D43" s="90">
        <v>0.1</v>
      </c>
      <c r="E43" s="115" t="s">
        <v>28</v>
      </c>
      <c r="F43" s="118">
        <v>14962.5</v>
      </c>
      <c r="G43" s="118">
        <f>(D43*F43)</f>
        <v>1496.25</v>
      </c>
    </row>
    <row r="44" spans="1:11" ht="12.75" customHeight="1" x14ac:dyDescent="0.25">
      <c r="A44" s="5"/>
      <c r="B44" s="55" t="s">
        <v>50</v>
      </c>
      <c r="C44" s="55" t="s">
        <v>46</v>
      </c>
      <c r="D44" s="90">
        <v>0.1</v>
      </c>
      <c r="E44" s="115" t="s">
        <v>51</v>
      </c>
      <c r="F44" s="118">
        <v>15750</v>
      </c>
      <c r="G44" s="118">
        <f t="shared" ref="G44" si="1">(D44*F44)</f>
        <v>1575</v>
      </c>
    </row>
    <row r="45" spans="1:11" ht="12.75" customHeight="1" x14ac:dyDescent="0.25">
      <c r="A45" s="5"/>
      <c r="B45" s="91" t="s">
        <v>52</v>
      </c>
      <c r="C45" s="58"/>
      <c r="D45" s="58"/>
      <c r="E45" s="147"/>
      <c r="F45" s="118"/>
      <c r="G45" s="118"/>
    </row>
    <row r="46" spans="1:11" ht="12.75" customHeight="1" x14ac:dyDescent="0.25">
      <c r="A46" s="5"/>
      <c r="B46" s="55" t="s">
        <v>53</v>
      </c>
      <c r="C46" s="55" t="s">
        <v>21</v>
      </c>
      <c r="D46" s="90">
        <v>30</v>
      </c>
      <c r="E46" s="115" t="s">
        <v>54</v>
      </c>
      <c r="F46" s="118">
        <v>472.5</v>
      </c>
      <c r="G46" s="118">
        <f>(D46*F46)</f>
        <v>14175</v>
      </c>
    </row>
    <row r="47" spans="1:11" ht="13.5" customHeight="1" x14ac:dyDescent="0.25">
      <c r="A47" s="4"/>
      <c r="B47" s="92" t="s">
        <v>55</v>
      </c>
      <c r="C47" s="93"/>
      <c r="D47" s="93"/>
      <c r="E47" s="93"/>
      <c r="F47" s="93"/>
      <c r="G47" s="88">
        <f>SUM(G39:G46)</f>
        <v>29531.25</v>
      </c>
    </row>
    <row r="48" spans="1:11" ht="12" customHeight="1" x14ac:dyDescent="0.25">
      <c r="A48" s="2"/>
      <c r="B48" s="81"/>
      <c r="C48" s="82"/>
      <c r="D48" s="82"/>
      <c r="E48" s="82"/>
      <c r="F48" s="83"/>
      <c r="G48" s="83"/>
    </row>
    <row r="49" spans="1:7" ht="12" customHeight="1" x14ac:dyDescent="0.25">
      <c r="A49" s="4"/>
      <c r="B49" s="73" t="s">
        <v>56</v>
      </c>
      <c r="C49" s="74"/>
      <c r="D49" s="75"/>
      <c r="E49" s="75"/>
      <c r="F49" s="75"/>
      <c r="G49" s="75"/>
    </row>
    <row r="50" spans="1:7" ht="24" customHeight="1" x14ac:dyDescent="0.25">
      <c r="A50" s="4"/>
      <c r="B50" s="84" t="s">
        <v>57</v>
      </c>
      <c r="C50" s="85" t="s">
        <v>40</v>
      </c>
      <c r="D50" s="85" t="s">
        <v>41</v>
      </c>
      <c r="E50" s="84" t="s">
        <v>23</v>
      </c>
      <c r="F50" s="85" t="s">
        <v>24</v>
      </c>
      <c r="G50" s="84" t="s">
        <v>25</v>
      </c>
    </row>
    <row r="51" spans="1:7" ht="12.75" customHeight="1" x14ac:dyDescent="0.25">
      <c r="A51" s="5"/>
      <c r="B51" s="57"/>
      <c r="C51" s="55"/>
      <c r="D51" s="56"/>
      <c r="E51" s="57"/>
      <c r="F51" s="94"/>
      <c r="G51" s="56"/>
    </row>
    <row r="52" spans="1:7" ht="13.5" customHeight="1" x14ac:dyDescent="0.25">
      <c r="A52" s="4"/>
      <c r="B52" s="95" t="s">
        <v>58</v>
      </c>
      <c r="C52" s="96"/>
      <c r="D52" s="96"/>
      <c r="E52" s="96"/>
      <c r="F52" s="96"/>
      <c r="G52" s="97"/>
    </row>
    <row r="53" spans="1:7" ht="12" customHeight="1" x14ac:dyDescent="0.25">
      <c r="A53" s="2"/>
      <c r="B53" s="98"/>
      <c r="C53" s="98"/>
      <c r="D53" s="98"/>
      <c r="E53" s="98"/>
      <c r="F53" s="99"/>
      <c r="G53" s="99"/>
    </row>
    <row r="54" spans="1:7" ht="12" customHeight="1" x14ac:dyDescent="0.25">
      <c r="A54" s="20"/>
      <c r="B54" s="100" t="s">
        <v>59</v>
      </c>
      <c r="C54" s="101"/>
      <c r="D54" s="101"/>
      <c r="E54" s="101"/>
      <c r="F54" s="101"/>
      <c r="G54" s="102">
        <f>G25+G35+G47+G52</f>
        <v>46631.25</v>
      </c>
    </row>
    <row r="55" spans="1:7" ht="12" customHeight="1" x14ac:dyDescent="0.25">
      <c r="A55" s="20"/>
      <c r="B55" s="103" t="s">
        <v>60</v>
      </c>
      <c r="C55" s="104"/>
      <c r="D55" s="104"/>
      <c r="E55" s="104"/>
      <c r="F55" s="104"/>
      <c r="G55" s="105">
        <f>G54*0.05</f>
        <v>2331.5625</v>
      </c>
    </row>
    <row r="56" spans="1:7" ht="12" customHeight="1" x14ac:dyDescent="0.25">
      <c r="A56" s="20"/>
      <c r="B56" s="106" t="s">
        <v>61</v>
      </c>
      <c r="C56" s="107"/>
      <c r="D56" s="107"/>
      <c r="E56" s="107"/>
      <c r="F56" s="107"/>
      <c r="G56" s="108">
        <f>G55+G54</f>
        <v>48962.8125</v>
      </c>
    </row>
    <row r="57" spans="1:7" ht="12" customHeight="1" x14ac:dyDescent="0.25">
      <c r="A57" s="20"/>
      <c r="B57" s="103" t="s">
        <v>62</v>
      </c>
      <c r="C57" s="104"/>
      <c r="D57" s="104"/>
      <c r="E57" s="104"/>
      <c r="F57" s="104"/>
      <c r="G57" s="105">
        <f>G12</f>
        <v>175000</v>
      </c>
    </row>
    <row r="58" spans="1:7" ht="12" customHeight="1" x14ac:dyDescent="0.25">
      <c r="A58" s="20"/>
      <c r="B58" s="109" t="s">
        <v>63</v>
      </c>
      <c r="C58" s="110"/>
      <c r="D58" s="110"/>
      <c r="E58" s="110"/>
      <c r="F58" s="110"/>
      <c r="G58" s="111">
        <f>G57-G56</f>
        <v>126037.1875</v>
      </c>
    </row>
    <row r="59" spans="1:7" ht="12" customHeight="1" x14ac:dyDescent="0.25">
      <c r="A59" s="20"/>
      <c r="B59" s="21" t="s">
        <v>64</v>
      </c>
      <c r="C59" s="22"/>
      <c r="D59" s="22"/>
      <c r="E59" s="22"/>
      <c r="F59" s="22"/>
      <c r="G59" s="17"/>
    </row>
    <row r="60" spans="1:7" ht="12.75" customHeight="1" thickBot="1" x14ac:dyDescent="0.3">
      <c r="A60" s="20"/>
      <c r="B60" s="23"/>
      <c r="C60" s="22"/>
      <c r="D60" s="22"/>
      <c r="E60" s="22"/>
      <c r="F60" s="22"/>
      <c r="G60" s="17"/>
    </row>
    <row r="61" spans="1:7" ht="12" customHeight="1" x14ac:dyDescent="0.25">
      <c r="A61" s="20"/>
      <c r="B61" s="35" t="s">
        <v>65</v>
      </c>
      <c r="C61" s="36"/>
      <c r="D61" s="36"/>
      <c r="E61" s="36"/>
      <c r="F61" s="37"/>
      <c r="G61" s="17"/>
    </row>
    <row r="62" spans="1:7" ht="12" customHeight="1" x14ac:dyDescent="0.25">
      <c r="A62" s="20"/>
      <c r="B62" s="38" t="s">
        <v>66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67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68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69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70</v>
      </c>
      <c r="C66" s="19"/>
      <c r="D66" s="19"/>
      <c r="E66" s="19"/>
      <c r="F66" s="39"/>
      <c r="G66" s="17"/>
    </row>
    <row r="67" spans="1:7" ht="12.75" customHeight="1" thickBot="1" x14ac:dyDescent="0.3">
      <c r="A67" s="20"/>
      <c r="B67" s="40" t="s">
        <v>71</v>
      </c>
      <c r="C67" s="41"/>
      <c r="D67" s="41"/>
      <c r="E67" s="41"/>
      <c r="F67" s="42"/>
      <c r="G67" s="17"/>
    </row>
    <row r="68" spans="1:7" ht="12.75" customHeight="1" x14ac:dyDescent="0.25">
      <c r="A68" s="20"/>
      <c r="B68" s="33"/>
      <c r="C68" s="19"/>
      <c r="D68" s="19"/>
      <c r="E68" s="19"/>
      <c r="F68" s="19"/>
      <c r="G68" s="17"/>
    </row>
    <row r="69" spans="1:7" ht="15" customHeight="1" thickBot="1" x14ac:dyDescent="0.3">
      <c r="A69" s="20"/>
      <c r="B69" s="132" t="s">
        <v>72</v>
      </c>
      <c r="C69" s="133"/>
      <c r="D69" s="32"/>
      <c r="E69" s="10"/>
      <c r="F69" s="10"/>
      <c r="G69" s="17"/>
    </row>
    <row r="70" spans="1:7" ht="12" customHeight="1" x14ac:dyDescent="0.25">
      <c r="A70" s="20"/>
      <c r="B70" s="25" t="s">
        <v>57</v>
      </c>
      <c r="C70" s="11" t="s">
        <v>89</v>
      </c>
      <c r="D70" s="26" t="s">
        <v>73</v>
      </c>
      <c r="E70" s="10"/>
      <c r="F70" s="10"/>
      <c r="G70" s="17"/>
    </row>
    <row r="71" spans="1:7" ht="12" customHeight="1" x14ac:dyDescent="0.25">
      <c r="A71" s="20"/>
      <c r="B71" s="27" t="s">
        <v>74</v>
      </c>
      <c r="C71" s="12">
        <f>G25</f>
        <v>17100</v>
      </c>
      <c r="D71" s="28">
        <f>(C71/C77)</f>
        <v>0.34924464357516227</v>
      </c>
      <c r="E71" s="10"/>
      <c r="F71" s="10"/>
      <c r="G71" s="17"/>
    </row>
    <row r="72" spans="1:7" ht="12" customHeight="1" x14ac:dyDescent="0.25">
      <c r="A72" s="20"/>
      <c r="B72" s="27" t="s">
        <v>75</v>
      </c>
      <c r="C72" s="13">
        <v>0</v>
      </c>
      <c r="D72" s="28">
        <v>0</v>
      </c>
      <c r="E72" s="10"/>
      <c r="F72" s="10"/>
      <c r="G72" s="17"/>
    </row>
    <row r="73" spans="1:7" ht="12" customHeight="1" x14ac:dyDescent="0.25">
      <c r="A73" s="20"/>
      <c r="B73" s="27" t="s">
        <v>76</v>
      </c>
      <c r="C73" s="12">
        <f>G35</f>
        <v>0</v>
      </c>
      <c r="D73" s="28">
        <f>(C73/C77)</f>
        <v>0</v>
      </c>
      <c r="E73" s="10"/>
      <c r="F73" s="10"/>
      <c r="G73" s="17"/>
    </row>
    <row r="74" spans="1:7" ht="12" customHeight="1" x14ac:dyDescent="0.25">
      <c r="A74" s="20"/>
      <c r="B74" s="27" t="s">
        <v>39</v>
      </c>
      <c r="C74" s="12">
        <f>G47</f>
        <v>29531.25</v>
      </c>
      <c r="D74" s="28">
        <f>(C74/C77)</f>
        <v>0.60313630880579006</v>
      </c>
      <c r="E74" s="10"/>
      <c r="F74" s="10"/>
      <c r="G74" s="17"/>
    </row>
    <row r="75" spans="1:7" ht="12" customHeight="1" x14ac:dyDescent="0.25">
      <c r="A75" s="20"/>
      <c r="B75" s="27" t="s">
        <v>77</v>
      </c>
      <c r="C75" s="14">
        <v>0</v>
      </c>
      <c r="D75" s="28">
        <f>(C75/C77)</f>
        <v>0</v>
      </c>
      <c r="E75" s="16"/>
      <c r="F75" s="16"/>
      <c r="G75" s="17"/>
    </row>
    <row r="76" spans="1:7" ht="12" customHeight="1" x14ac:dyDescent="0.25">
      <c r="A76" s="20"/>
      <c r="B76" s="27" t="s">
        <v>78</v>
      </c>
      <c r="C76" s="14">
        <f>G55</f>
        <v>2331.5625</v>
      </c>
      <c r="D76" s="28">
        <f>(C76/C77)</f>
        <v>4.7619047619047616E-2</v>
      </c>
      <c r="E76" s="16"/>
      <c r="F76" s="16"/>
      <c r="G76" s="17"/>
    </row>
    <row r="77" spans="1:7" ht="12.75" customHeight="1" thickBot="1" x14ac:dyDescent="0.3">
      <c r="A77" s="20"/>
      <c r="B77" s="29" t="s">
        <v>90</v>
      </c>
      <c r="C77" s="30">
        <f>SUM(C71:C76)</f>
        <v>48962.8125</v>
      </c>
      <c r="D77" s="31">
        <f>SUM(D71:D76)</f>
        <v>1</v>
      </c>
      <c r="E77" s="16"/>
      <c r="F77" s="16"/>
      <c r="G77" s="17"/>
    </row>
    <row r="78" spans="1:7" ht="12" customHeight="1" x14ac:dyDescent="0.25">
      <c r="A78" s="20"/>
      <c r="B78" s="23"/>
      <c r="C78" s="22"/>
      <c r="D78" s="22"/>
      <c r="E78" s="22"/>
      <c r="F78" s="22"/>
      <c r="G78" s="17"/>
    </row>
    <row r="79" spans="1:7" ht="12.75" customHeight="1" x14ac:dyDescent="0.25">
      <c r="A79" s="20"/>
      <c r="B79" s="24"/>
      <c r="C79" s="22"/>
      <c r="D79" s="22"/>
      <c r="E79" s="22"/>
      <c r="F79" s="22"/>
      <c r="G79" s="17"/>
    </row>
    <row r="80" spans="1:7" ht="12" customHeight="1" thickBot="1" x14ac:dyDescent="0.3">
      <c r="A80" s="9"/>
      <c r="B80" s="44"/>
      <c r="C80" s="45" t="s">
        <v>79</v>
      </c>
      <c r="D80" s="46"/>
      <c r="E80" s="47"/>
      <c r="F80" s="15"/>
      <c r="G80" s="17"/>
    </row>
    <row r="81" spans="1:7" ht="12" customHeight="1" x14ac:dyDescent="0.25">
      <c r="A81" s="20"/>
      <c r="B81" s="48" t="s">
        <v>80</v>
      </c>
      <c r="C81" s="49">
        <v>30</v>
      </c>
      <c r="D81" s="49">
        <v>35</v>
      </c>
      <c r="E81" s="50">
        <v>40</v>
      </c>
      <c r="F81" s="43"/>
      <c r="G81" s="18"/>
    </row>
    <row r="82" spans="1:7" ht="12.75" customHeight="1" thickBot="1" x14ac:dyDescent="0.3">
      <c r="A82" s="20"/>
      <c r="B82" s="29" t="s">
        <v>81</v>
      </c>
      <c r="C82" s="30">
        <f>(G56/C81)</f>
        <v>1632.09375</v>
      </c>
      <c r="D82" s="30">
        <f>(G56/D81)</f>
        <v>1398.9375</v>
      </c>
      <c r="E82" s="51">
        <f>(G56/E81)</f>
        <v>1224.0703125</v>
      </c>
      <c r="F82" s="43"/>
      <c r="G82" s="18"/>
    </row>
    <row r="83" spans="1:7" ht="15.6" customHeight="1" x14ac:dyDescent="0.25">
      <c r="A83" s="20"/>
      <c r="B83" s="34" t="s">
        <v>82</v>
      </c>
      <c r="C83" s="19"/>
      <c r="D83" s="19"/>
      <c r="E83" s="19"/>
      <c r="F83" s="19"/>
      <c r="G83" s="19"/>
    </row>
  </sheetData>
  <mergeCells count="8">
    <mergeCell ref="B17:G17"/>
    <mergeCell ref="B69:C6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2022-07-04T19:50:32Z</dcterms:modified>
  <cp:category/>
  <cp:contentStatus/>
</cp:coreProperties>
</file>