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3" documentId="11_0926195F0475B02F205A70C0B7E113023F9F758A" xr6:coauthVersionLast="47" xr6:coauthVersionMax="47" xr10:uidLastSave="{D046E8DE-AD0D-4523-8CE6-06D46F393743}"/>
  <bookViews>
    <workbookView xWindow="0" yWindow="0" windowWidth="20490" windowHeight="7755" xr2:uid="{00000000-000D-0000-FFFF-FFFF00000000}"/>
  </bookViews>
  <sheets>
    <sheet name="APICULTURA" sheetId="1" r:id="rId1"/>
  </sheets>
  <definedNames>
    <definedName name="_xlnm.Print_Area" localSheetId="0">APICULTURA!$A$1:$F$88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F44" i="1"/>
  <c r="F45" i="1"/>
  <c r="F46" i="1"/>
  <c r="F49" i="1"/>
  <c r="F50" i="1"/>
  <c r="F48" i="1"/>
  <c r="F40" i="1"/>
  <c r="F24" i="1"/>
  <c r="F21" i="1"/>
  <c r="F22" i="1"/>
  <c r="F23" i="1"/>
  <c r="F20" i="1"/>
  <c r="F34" i="1"/>
  <c r="F35" i="1" s="1"/>
  <c r="B79" i="1" s="1"/>
  <c r="F56" i="1"/>
  <c r="F57" i="1" s="1"/>
  <c r="B81" i="1" s="1"/>
  <c r="F41" i="1"/>
  <c r="F43" i="1"/>
  <c r="F30" i="1"/>
  <c r="B78" i="1" s="1"/>
  <c r="F11" i="1"/>
  <c r="F62" i="1" s="1"/>
  <c r="F51" i="1" l="1"/>
  <c r="B80" i="1" s="1"/>
  <c r="F25" i="1"/>
  <c r="F59" i="1"/>
  <c r="F60" i="1" s="1"/>
  <c r="B77" i="1"/>
  <c r="B82" i="1" l="1"/>
  <c r="F61" i="1"/>
  <c r="C87" i="1" l="1"/>
  <c r="B87" i="1"/>
  <c r="D87" i="1"/>
  <c r="F63" i="1"/>
  <c r="B83" i="1"/>
  <c r="C80" i="1" l="1"/>
  <c r="C81" i="1"/>
  <c r="C79" i="1"/>
  <c r="C77" i="1"/>
  <c r="C82" i="1"/>
  <c r="C83" i="1" l="1"/>
</calcChain>
</file>

<file path=xl/sharedStrings.xml><?xml version="1.0" encoding="utf-8"?>
<sst xmlns="http://schemas.openxmlformats.org/spreadsheetml/2006/main" count="148" uniqueCount="114">
  <si>
    <t>RUBRO O CULTIVO</t>
  </si>
  <si>
    <t>Apícola (25 colmenas)</t>
  </si>
  <si>
    <t>RENDIMIENTO (KG/ 25 colmenares)</t>
  </si>
  <si>
    <t>VARIEDAD</t>
  </si>
  <si>
    <t>Multiflora</t>
  </si>
  <si>
    <t>FECHA ESTIMADA  PRECIO VENTA</t>
  </si>
  <si>
    <t xml:space="preserve">Marzo 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</si>
  <si>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</si>
  <si>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</si>
  <si>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</si>
  <si>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</si>
  <si>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</si>
  <si>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</si>
  <si>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</si>
  <si>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</si>
  <si>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</si>
  <si>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</si>
  <si>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</si>
  <si>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</si>
  <si>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</si>
  <si>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</si>
  <si>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</si>
  <si>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</si>
  <si>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(25 Colmena)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</si>
  <si>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</si>
  <si>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</si>
  <si>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</si>
  <si>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</si>
  <si>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</si>
  <si>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</si>
  <si>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</si>
  <si>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colmena</t>
  </si>
  <si>
    <t>jh</t>
  </si>
  <si>
    <t>May - Ago</t>
  </si>
  <si>
    <t>Aplicación fitosaniarios</t>
  </si>
  <si>
    <t>Ago - Nov</t>
  </si>
  <si>
    <t>Aplicación programa alimentación</t>
  </si>
  <si>
    <t>Oct - Dic</t>
  </si>
  <si>
    <t>Reposición y recambio</t>
  </si>
  <si>
    <t>May - Dic</t>
  </si>
  <si>
    <t>Cosecha</t>
  </si>
  <si>
    <t>Mar - Abr</t>
  </si>
  <si>
    <t>Subtotal Jornadas Hombre</t>
  </si>
  <si>
    <t>JORNADAS ANIMAL</t>
  </si>
  <si>
    <t>n/a</t>
  </si>
  <si>
    <t>Subtotal Jornadas Animal</t>
  </si>
  <si>
    <t>MAQUINARIA</t>
  </si>
  <si>
    <t>Centrifugado y desoperculado</t>
  </si>
  <si>
    <t>JM</t>
  </si>
  <si>
    <t>Dic - Mar</t>
  </si>
  <si>
    <t>Subtotal Costo Maquinaria</t>
  </si>
  <si>
    <t>INSUMOS</t>
  </si>
  <si>
    <t>Insumos</t>
  </si>
  <si>
    <t>Unidad (Kg/l/u)</t>
  </si>
  <si>
    <t>Cantidad /Colmena</t>
  </si>
  <si>
    <t>ALIMENTACIÓN</t>
  </si>
  <si>
    <t>Energéticos (azúcar granulada, fructosa)</t>
  </si>
  <si>
    <t>kg</t>
  </si>
  <si>
    <t xml:space="preserve">Invierno -Primavera </t>
  </si>
  <si>
    <t>Proteicos, aminoácidos, Beefort, Levadura de Cerveza y otros similares</t>
  </si>
  <si>
    <t>SANIDAD</t>
  </si>
  <si>
    <t>Control  Varroa (Amivar 500, Verostop)</t>
  </si>
  <si>
    <t>cajas</t>
  </si>
  <si>
    <t>Mar - Jun - Sept</t>
  </si>
  <si>
    <t>Control Varroa (epoca cosecha)</t>
  </si>
  <si>
    <t>Dic - Ene (COSECHA)</t>
  </si>
  <si>
    <t>Control Nosema (Apiherb)</t>
  </si>
  <si>
    <t>Frasco 40 grs</t>
  </si>
  <si>
    <t>Abr</t>
  </si>
  <si>
    <t>Sanitización colmenar</t>
  </si>
  <si>
    <t>Sept</t>
  </si>
  <si>
    <t>REPOSICIÓN Y RECAMBIO</t>
  </si>
  <si>
    <t>Cambio y postura de cera</t>
  </si>
  <si>
    <t>Láminas de cera (28 por colmena)</t>
  </si>
  <si>
    <t xml:space="preserve">Anual </t>
  </si>
  <si>
    <t>Reposición de materiales</t>
  </si>
  <si>
    <t>Reposición Reina fecundada</t>
  </si>
  <si>
    <t>Subtotal Insumos</t>
  </si>
  <si>
    <t>OTROS</t>
  </si>
  <si>
    <t>Item</t>
  </si>
  <si>
    <t>Cantidad (Kg/l/u)</t>
  </si>
  <si>
    <t xml:space="preserve">Envases plásticos </t>
  </si>
  <si>
    <t>Formato 1 kg</t>
  </si>
  <si>
    <t>Dic- Ene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</si>
  <si>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</si>
  <si>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</si>
  <si>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</si>
  <si>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</si>
  <si>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</si>
  <si>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</si>
  <si>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</si>
  <si>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</si>
  <si>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</si>
  <si>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</si>
  <si>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</si>
  <si>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</si>
  <si>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</si>
  <si>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</si>
  <si>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</si>
  <si>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Precios están considerados para un mínimo de 25 colmenas con producción de 25 kilos de miel c/u</t>
  </si>
  <si>
    <t>COMPOSICION COSTOS DE PRODUCCION</t>
  </si>
  <si>
    <t>$/COLMENA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</si>
  <si>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</si>
  <si>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</si>
  <si>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</si>
  <si>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</si>
  <si>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</si>
  <si>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</si>
  <si>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</si>
  <si>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</si>
  <si>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</si>
  <si>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</si>
  <si>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(KG/colmena)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</si>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</sst>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vertical="center" wrapText="1"/>
    </xf>
    <xf numFmtId="0" fontId="1" fillId="2" borderId="45" xfId="0" applyNumberFormat="1" applyFont="1" applyFill="1" applyBorder="1" applyAlignment="1">
      <alignment horizontal="center" vertical="center" wrapText="1"/>
    </xf>
    <xf numFmtId="166" fontId="1" fillId="2" borderId="48" xfId="0" applyNumberFormat="1" applyFont="1" applyFill="1" applyBorder="1" applyAlignment="1">
      <alignment horizontal="right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5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left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" fontId="1" fillId="0" borderId="45" xfId="0" applyNumberFormat="1" applyFont="1" applyFill="1" applyBorder="1" applyAlignment="1">
      <alignment horizontal="center" vertical="center" wrapText="1"/>
    </xf>
    <xf numFmtId="166" fontId="1" fillId="0" borderId="45" xfId="0" applyNumberFormat="1" applyFont="1" applyFill="1" applyBorder="1" applyAlignment="1">
      <alignment horizontal="right" vertical="center" wrapText="1"/>
    </xf>
    <xf numFmtId="49" fontId="1" fillId="0" borderId="76" xfId="0" applyNumberFormat="1" applyFont="1" applyFill="1" applyBorder="1" applyAlignment="1">
      <alignment vertical="center" wrapText="1"/>
    </xf>
    <xf numFmtId="49" fontId="1" fillId="0" borderId="76" xfId="0" applyNumberFormat="1" applyFont="1" applyFill="1" applyBorder="1" applyAlignment="1">
      <alignment horizontal="center" vertical="center" wrapText="1"/>
    </xf>
    <xf numFmtId="1" fontId="1" fillId="0" borderId="76" xfId="0" applyNumberFormat="1" applyFont="1" applyFill="1" applyBorder="1" applyAlignment="1">
      <alignment horizontal="center" vertical="center" wrapText="1"/>
    </xf>
    <xf numFmtId="166" fontId="1" fillId="0" borderId="76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166" fontId="1" fillId="0" borderId="4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166" fontId="1" fillId="0" borderId="44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76" xfId="0" applyNumberFormat="1" applyFont="1" applyFill="1" applyBorder="1" applyAlignment="1">
      <alignment vertical="center" wrapText="1"/>
    </xf>
    <xf numFmtId="0" fontId="1" fillId="2" borderId="76" xfId="0" applyFont="1" applyFill="1" applyBorder="1" applyAlignment="1">
      <alignment horizontal="center" vertical="center" wrapText="1"/>
    </xf>
    <xf numFmtId="3" fontId="1" fillId="2" borderId="76" xfId="0" applyNumberFormat="1" applyFont="1" applyFill="1" applyBorder="1" applyAlignment="1">
      <alignment vertical="center" wrapText="1"/>
    </xf>
    <xf numFmtId="166" fontId="6" fillId="10" borderId="77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4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" fontId="5" fillId="8" borderId="42" xfId="0" applyNumberFormat="1" applyFont="1" applyFill="1" applyBorder="1" applyAlignment="1">
      <alignment horizontal="right" vertical="center" wrapText="1"/>
    </xf>
    <xf numFmtId="1" fontId="5" fillId="8" borderId="43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0" borderId="70" xfId="0" applyNumberFormat="1" applyFont="1" applyFill="1" applyBorder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left" vertical="center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74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1028699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79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89"/>
  <sheetViews>
    <sheetView showGridLines="0" tabSelected="1" topLeftCell="A40" zoomScaleNormal="100" zoomScaleSheetLayoutView="100" workbookViewId="0">
      <selection activeCell="E42" sqref="A42:F42"/>
    </sheetView>
  </sheetViews>
  <sheetFormatPr defaultColWidth="10.85546875" defaultRowHeight="11.25" customHeight="1"/>
  <cols>
    <col min="1" max="1" width="22" style="2" customWidth="1"/>
    <col min="2" max="2" width="19.42578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48" width="10.85546875" style="2" customWidth="1"/>
    <col min="249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28" t="s">
        <v>2</v>
      </c>
      <c r="E8" s="129"/>
      <c r="F8" s="9">
        <v>625</v>
      </c>
    </row>
    <row r="9" spans="1:6" ht="12.75">
      <c r="A9" s="10" t="s">
        <v>3</v>
      </c>
      <c r="B9" s="7" t="s">
        <v>4</v>
      </c>
      <c r="C9" s="8"/>
      <c r="D9" s="126" t="s">
        <v>5</v>
      </c>
      <c r="E9" s="127"/>
      <c r="F9" s="7" t="s">
        <v>6</v>
      </c>
    </row>
    <row r="10" spans="1:6" ht="12.75">
      <c r="A10" s="10" t="s">
        <v>7</v>
      </c>
      <c r="B10" s="7" t="s">
        <v>8</v>
      </c>
      <c r="C10" s="8"/>
      <c r="D10" s="126" t="s">
        <v>9</v>
      </c>
      <c r="E10" s="127"/>
      <c r="F10" s="11">
        <v>4000</v>
      </c>
    </row>
    <row r="11" spans="1:6" ht="11.25" customHeight="1">
      <c r="A11" s="10" t="s">
        <v>10</v>
      </c>
      <c r="B11" s="7" t="s">
        <v>11</v>
      </c>
      <c r="C11" s="8"/>
      <c r="D11" s="130" t="s">
        <v>12</v>
      </c>
      <c r="E11" s="131"/>
      <c r="F11" s="12">
        <f>(F8*F10)</f>
        <v>2500000</v>
      </c>
    </row>
    <row r="12" spans="1:6" ht="12.75">
      <c r="A12" s="10" t="s">
        <v>13</v>
      </c>
      <c r="B12" s="7" t="s">
        <v>14</v>
      </c>
      <c r="C12" s="8"/>
      <c r="D12" s="126" t="s">
        <v>15</v>
      </c>
      <c r="E12" s="127"/>
      <c r="F12" s="7" t="s">
        <v>16</v>
      </c>
    </row>
    <row r="13" spans="1:6" ht="12.75">
      <c r="A13" s="10" t="s">
        <v>17</v>
      </c>
      <c r="B13" s="13" t="s">
        <v>18</v>
      </c>
      <c r="C13" s="8"/>
      <c r="D13" s="126" t="s">
        <v>19</v>
      </c>
      <c r="E13" s="127"/>
      <c r="F13" s="7" t="s">
        <v>6</v>
      </c>
    </row>
    <row r="14" spans="1:6" ht="12.75">
      <c r="A14" s="10" t="s">
        <v>20</v>
      </c>
      <c r="B14" s="104">
        <v>44562</v>
      </c>
      <c r="C14" s="8"/>
      <c r="D14" s="126" t="s">
        <v>21</v>
      </c>
      <c r="E14" s="127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32" t="s">
        <v>23</v>
      </c>
      <c r="B16" s="133"/>
      <c r="C16" s="133"/>
      <c r="D16" s="133"/>
      <c r="E16" s="133"/>
      <c r="F16" s="133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40" t="s">
        <v>24</v>
      </c>
      <c r="B18" s="141"/>
      <c r="C18" s="141"/>
      <c r="D18" s="141"/>
      <c r="E18" s="141"/>
      <c r="F18" s="142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6</v>
      </c>
      <c r="D20" s="22" t="s">
        <v>33</v>
      </c>
      <c r="E20" s="12">
        <v>20000</v>
      </c>
      <c r="F20" s="12">
        <f>(C20*E20)</f>
        <v>120000</v>
      </c>
    </row>
    <row r="21" spans="1:6" ht="12.75">
      <c r="A21" s="22" t="s">
        <v>34</v>
      </c>
      <c r="B21" s="23" t="s">
        <v>32</v>
      </c>
      <c r="C21" s="24">
        <v>2</v>
      </c>
      <c r="D21" s="22" t="s">
        <v>35</v>
      </c>
      <c r="E21" s="12">
        <v>20000</v>
      </c>
      <c r="F21" s="12">
        <f t="shared" ref="F21:F24" si="0">(C21*E21)</f>
        <v>40000</v>
      </c>
    </row>
    <row r="22" spans="1:6" ht="12.75">
      <c r="A22" s="22" t="s">
        <v>36</v>
      </c>
      <c r="B22" s="23" t="s">
        <v>32</v>
      </c>
      <c r="C22" s="24">
        <v>1</v>
      </c>
      <c r="D22" s="22" t="s">
        <v>37</v>
      </c>
      <c r="E22" s="12">
        <v>20000</v>
      </c>
      <c r="F22" s="12">
        <f t="shared" si="0"/>
        <v>20000</v>
      </c>
    </row>
    <row r="23" spans="1:6" ht="12.75">
      <c r="A23" s="25" t="s">
        <v>38</v>
      </c>
      <c r="B23" s="23" t="s">
        <v>32</v>
      </c>
      <c r="C23" s="26">
        <v>5</v>
      </c>
      <c r="D23" s="25" t="s">
        <v>39</v>
      </c>
      <c r="E23" s="12">
        <v>20000</v>
      </c>
      <c r="F23" s="12">
        <f t="shared" si="0"/>
        <v>100000</v>
      </c>
    </row>
    <row r="24" spans="1:6" ht="12.75">
      <c r="A24" s="27" t="s">
        <v>40</v>
      </c>
      <c r="B24" s="23" t="s">
        <v>32</v>
      </c>
      <c r="C24" s="28">
        <v>10</v>
      </c>
      <c r="D24" s="27" t="s">
        <v>41</v>
      </c>
      <c r="E24" s="12">
        <v>20000</v>
      </c>
      <c r="F24" s="29">
        <f t="shared" si="0"/>
        <v>200000</v>
      </c>
    </row>
    <row r="25" spans="1:6" ht="12.75" customHeight="1">
      <c r="A25" s="143" t="s">
        <v>42</v>
      </c>
      <c r="B25" s="144"/>
      <c r="C25" s="144"/>
      <c r="D25" s="144"/>
      <c r="E25" s="145"/>
      <c r="F25" s="30">
        <f>SUM(F20:F24)</f>
        <v>480000</v>
      </c>
    </row>
    <row r="26" spans="1:6" ht="12" customHeight="1">
      <c r="A26" s="18"/>
      <c r="B26" s="20"/>
      <c r="C26" s="20"/>
      <c r="D26" s="20"/>
      <c r="E26" s="31"/>
      <c r="F26" s="31"/>
    </row>
    <row r="27" spans="1:6" ht="12" customHeight="1">
      <c r="A27" s="152" t="s">
        <v>43</v>
      </c>
      <c r="B27" s="153"/>
      <c r="C27" s="153"/>
      <c r="D27" s="153"/>
      <c r="E27" s="153"/>
      <c r="F27" s="154"/>
    </row>
    <row r="28" spans="1:6" ht="24" customHeight="1">
      <c r="A28" s="32" t="s">
        <v>25</v>
      </c>
      <c r="B28" s="32" t="s">
        <v>26</v>
      </c>
      <c r="C28" s="32" t="s">
        <v>27</v>
      </c>
      <c r="D28" s="32" t="s">
        <v>28</v>
      </c>
      <c r="E28" s="32" t="s">
        <v>29</v>
      </c>
      <c r="F28" s="32" t="s">
        <v>30</v>
      </c>
    </row>
    <row r="29" spans="1:6" ht="12.75">
      <c r="A29" s="33" t="s">
        <v>44</v>
      </c>
      <c r="B29" s="34"/>
      <c r="C29" s="34"/>
      <c r="D29" s="35"/>
      <c r="E29" s="36"/>
      <c r="F29" s="36"/>
    </row>
    <row r="30" spans="1:6" ht="12" customHeight="1">
      <c r="A30" s="146" t="s">
        <v>45</v>
      </c>
      <c r="B30" s="147"/>
      <c r="C30" s="147"/>
      <c r="D30" s="147"/>
      <c r="E30" s="148"/>
      <c r="F30" s="37">
        <f>SUM(F29:F29)</f>
        <v>0</v>
      </c>
    </row>
    <row r="31" spans="1:6" ht="12" customHeight="1">
      <c r="A31" s="38"/>
      <c r="B31" s="39"/>
      <c r="C31" s="39"/>
      <c r="D31" s="39"/>
      <c r="E31" s="40"/>
      <c r="F31" s="40"/>
    </row>
    <row r="32" spans="1:6" ht="12" customHeight="1">
      <c r="A32" s="152" t="s">
        <v>46</v>
      </c>
      <c r="B32" s="153"/>
      <c r="C32" s="153"/>
      <c r="D32" s="153"/>
      <c r="E32" s="153"/>
      <c r="F32" s="154"/>
    </row>
    <row r="33" spans="1:9" ht="24" customHeight="1">
      <c r="A33" s="41" t="s">
        <v>25</v>
      </c>
      <c r="B33" s="41" t="s">
        <v>26</v>
      </c>
      <c r="C33" s="41" t="s">
        <v>27</v>
      </c>
      <c r="D33" s="41" t="s">
        <v>28</v>
      </c>
      <c r="E33" s="41" t="s">
        <v>29</v>
      </c>
      <c r="F33" s="41" t="s">
        <v>30</v>
      </c>
    </row>
    <row r="34" spans="1:9" ht="12.75">
      <c r="A34" s="42" t="s">
        <v>47</v>
      </c>
      <c r="B34" s="23" t="s">
        <v>48</v>
      </c>
      <c r="C34" s="24">
        <v>6.25</v>
      </c>
      <c r="D34" s="43" t="s">
        <v>49</v>
      </c>
      <c r="E34" s="12">
        <v>22848</v>
      </c>
      <c r="F34" s="12">
        <f>E34*C34</f>
        <v>142800</v>
      </c>
      <c r="I34" s="107"/>
    </row>
    <row r="35" spans="1:9" ht="12.75">
      <c r="A35" s="149" t="s">
        <v>50</v>
      </c>
      <c r="B35" s="150"/>
      <c r="C35" s="150"/>
      <c r="D35" s="150"/>
      <c r="E35" s="151"/>
      <c r="F35" s="44">
        <f>SUM(F34:F34)</f>
        <v>142800</v>
      </c>
    </row>
    <row r="36" spans="1:9" ht="12" customHeight="1">
      <c r="A36" s="38"/>
      <c r="B36" s="39"/>
      <c r="C36" s="39"/>
      <c r="D36" s="39"/>
      <c r="E36" s="40"/>
      <c r="F36" s="40"/>
    </row>
    <row r="37" spans="1:9" ht="12" customHeight="1">
      <c r="A37" s="152" t="s">
        <v>51</v>
      </c>
      <c r="B37" s="153"/>
      <c r="C37" s="153"/>
      <c r="D37" s="153"/>
      <c r="E37" s="153"/>
      <c r="F37" s="154"/>
    </row>
    <row r="38" spans="1:9" ht="24" customHeight="1">
      <c r="A38" s="41" t="s">
        <v>52</v>
      </c>
      <c r="B38" s="41" t="s">
        <v>53</v>
      </c>
      <c r="C38" s="41" t="s">
        <v>54</v>
      </c>
      <c r="D38" s="41" t="s">
        <v>28</v>
      </c>
      <c r="E38" s="41" t="s">
        <v>29</v>
      </c>
      <c r="F38" s="41" t="s">
        <v>30</v>
      </c>
    </row>
    <row r="39" spans="1:9" ht="12.75" customHeight="1">
      <c r="A39" s="134" t="s">
        <v>55</v>
      </c>
      <c r="B39" s="135"/>
      <c r="C39" s="135"/>
      <c r="D39" s="135"/>
      <c r="E39" s="135"/>
      <c r="F39" s="136"/>
    </row>
    <row r="40" spans="1:9" ht="25.5">
      <c r="A40" s="45" t="s">
        <v>56</v>
      </c>
      <c r="B40" s="46" t="s">
        <v>57</v>
      </c>
      <c r="C40" s="47">
        <v>10</v>
      </c>
      <c r="D40" s="45" t="s">
        <v>58</v>
      </c>
      <c r="E40" s="48">
        <v>790</v>
      </c>
      <c r="F40" s="48">
        <f>C40*E40</f>
        <v>7900</v>
      </c>
    </row>
    <row r="41" spans="1:9" ht="37.5">
      <c r="A41" s="49" t="s">
        <v>59</v>
      </c>
      <c r="B41" s="50" t="s">
        <v>26</v>
      </c>
      <c r="C41" s="51">
        <v>6</v>
      </c>
      <c r="D41" s="45" t="s">
        <v>58</v>
      </c>
      <c r="E41" s="52">
        <v>20900</v>
      </c>
      <c r="F41" s="52">
        <f>(C41*E41)</f>
        <v>125400</v>
      </c>
    </row>
    <row r="42" spans="1:9" ht="12.75" customHeight="1">
      <c r="A42" s="134" t="s">
        <v>60</v>
      </c>
      <c r="B42" s="135"/>
      <c r="C42" s="135"/>
      <c r="D42" s="135"/>
      <c r="E42" s="135"/>
      <c r="F42" s="136"/>
    </row>
    <row r="43" spans="1:9" ht="24.75">
      <c r="A43" s="53" t="s">
        <v>61</v>
      </c>
      <c r="B43" s="46" t="s">
        <v>62</v>
      </c>
      <c r="C43" s="54">
        <v>3</v>
      </c>
      <c r="D43" s="45" t="s">
        <v>63</v>
      </c>
      <c r="E43" s="55">
        <v>30000</v>
      </c>
      <c r="F43" s="55">
        <f>(C43*E43)</f>
        <v>90000</v>
      </c>
    </row>
    <row r="44" spans="1:9" ht="12.75">
      <c r="A44" s="53" t="s">
        <v>64</v>
      </c>
      <c r="B44" s="46" t="s">
        <v>62</v>
      </c>
      <c r="C44" s="54">
        <v>2</v>
      </c>
      <c r="D44" s="45" t="s">
        <v>65</v>
      </c>
      <c r="E44" s="55">
        <v>22000</v>
      </c>
      <c r="F44" s="55">
        <f t="shared" ref="F44:F46" si="1">(C44*E44)</f>
        <v>44000</v>
      </c>
    </row>
    <row r="45" spans="1:9" ht="12.75">
      <c r="A45" s="53" t="s">
        <v>66</v>
      </c>
      <c r="B45" s="46" t="s">
        <v>67</v>
      </c>
      <c r="C45" s="54">
        <v>1</v>
      </c>
      <c r="D45" s="45" t="s">
        <v>68</v>
      </c>
      <c r="E45" s="55">
        <v>6255</v>
      </c>
      <c r="F45" s="55">
        <f t="shared" si="1"/>
        <v>6255</v>
      </c>
    </row>
    <row r="46" spans="1:9" ht="12.75">
      <c r="A46" s="53" t="s">
        <v>69</v>
      </c>
      <c r="B46" s="46" t="s">
        <v>26</v>
      </c>
      <c r="C46" s="54">
        <v>1</v>
      </c>
      <c r="D46" s="45" t="s">
        <v>70</v>
      </c>
      <c r="E46" s="55">
        <v>18200</v>
      </c>
      <c r="F46" s="55">
        <f t="shared" si="1"/>
        <v>18200</v>
      </c>
    </row>
    <row r="47" spans="1:9" ht="12.75" customHeight="1">
      <c r="A47" s="137" t="s">
        <v>71</v>
      </c>
      <c r="B47" s="138"/>
      <c r="C47" s="138"/>
      <c r="D47" s="138"/>
      <c r="E47" s="138"/>
      <c r="F47" s="139"/>
    </row>
    <row r="48" spans="1:9" ht="25.5">
      <c r="A48" s="56" t="s">
        <v>72</v>
      </c>
      <c r="B48" s="57" t="s">
        <v>73</v>
      </c>
      <c r="C48" s="58">
        <v>50</v>
      </c>
      <c r="D48" s="45" t="s">
        <v>74</v>
      </c>
      <c r="E48" s="59">
        <v>7</v>
      </c>
      <c r="F48" s="59">
        <f>C48*E48</f>
        <v>350</v>
      </c>
    </row>
    <row r="49" spans="1:6" ht="12.75">
      <c r="A49" s="60" t="s">
        <v>75</v>
      </c>
      <c r="B49" s="61" t="s">
        <v>26</v>
      </c>
      <c r="C49" s="62">
        <v>1</v>
      </c>
      <c r="D49" s="45" t="s">
        <v>74</v>
      </c>
      <c r="E49" s="63">
        <v>10000</v>
      </c>
      <c r="F49" s="59">
        <f t="shared" ref="F49:F50" si="2">C49*E49</f>
        <v>10000</v>
      </c>
    </row>
    <row r="50" spans="1:6" ht="12.75">
      <c r="A50" s="53" t="s">
        <v>76</v>
      </c>
      <c r="B50" s="46" t="s">
        <v>26</v>
      </c>
      <c r="C50" s="54">
        <v>12</v>
      </c>
      <c r="D50" s="45" t="s">
        <v>74</v>
      </c>
      <c r="E50" s="55">
        <v>14280</v>
      </c>
      <c r="F50" s="59">
        <f t="shared" si="2"/>
        <v>171360</v>
      </c>
    </row>
    <row r="51" spans="1:6" ht="12.75">
      <c r="A51" s="146" t="s">
        <v>77</v>
      </c>
      <c r="B51" s="147"/>
      <c r="C51" s="147"/>
      <c r="D51" s="147"/>
      <c r="E51" s="148"/>
      <c r="F51" s="37">
        <f>SUM(F39:F50)</f>
        <v>473465</v>
      </c>
    </row>
    <row r="52" spans="1:6" ht="13.5" customHeight="1">
      <c r="A52" s="38"/>
      <c r="B52" s="39"/>
      <c r="C52" s="39"/>
      <c r="D52" s="64"/>
      <c r="E52" s="40"/>
      <c r="F52" s="40"/>
    </row>
    <row r="53" spans="1:6" ht="12" customHeight="1">
      <c r="A53" s="152" t="s">
        <v>78</v>
      </c>
      <c r="B53" s="153"/>
      <c r="C53" s="153"/>
      <c r="D53" s="153"/>
      <c r="E53" s="153"/>
      <c r="F53" s="154"/>
    </row>
    <row r="54" spans="1:6" ht="26.25" customHeight="1">
      <c r="A54" s="32" t="s">
        <v>79</v>
      </c>
      <c r="B54" s="32" t="s">
        <v>53</v>
      </c>
      <c r="C54" s="32" t="s">
        <v>80</v>
      </c>
      <c r="D54" s="32" t="s">
        <v>28</v>
      </c>
      <c r="E54" s="32" t="s">
        <v>29</v>
      </c>
      <c r="F54" s="32" t="s">
        <v>30</v>
      </c>
    </row>
    <row r="55" spans="1:6" ht="12.75">
      <c r="A55" s="65" t="s">
        <v>81</v>
      </c>
      <c r="B55" s="66" t="s">
        <v>82</v>
      </c>
      <c r="C55" s="67">
        <v>625</v>
      </c>
      <c r="D55" s="65" t="s">
        <v>83</v>
      </c>
      <c r="E55" s="68">
        <v>262</v>
      </c>
      <c r="F55" s="69">
        <f>C55*E55</f>
        <v>163750</v>
      </c>
    </row>
    <row r="56" spans="1:6" ht="12.75">
      <c r="A56" s="70" t="s">
        <v>84</v>
      </c>
      <c r="B56" s="71"/>
      <c r="C56" s="72"/>
      <c r="D56" s="71"/>
      <c r="E56" s="73"/>
      <c r="F56" s="69">
        <f t="shared" ref="F56" si="3">C56*E56</f>
        <v>0</v>
      </c>
    </row>
    <row r="57" spans="1:6" ht="19.5" customHeight="1">
      <c r="A57" s="146" t="s">
        <v>85</v>
      </c>
      <c r="B57" s="147"/>
      <c r="C57" s="147"/>
      <c r="D57" s="147"/>
      <c r="E57" s="148"/>
      <c r="F57" s="74">
        <f>SUM(F55:F56)</f>
        <v>163750</v>
      </c>
    </row>
    <row r="58" spans="1:6" ht="13.5" customHeight="1">
      <c r="A58" s="75"/>
      <c r="B58" s="75"/>
      <c r="C58" s="75"/>
      <c r="D58" s="75"/>
      <c r="E58" s="76"/>
      <c r="F58" s="76"/>
    </row>
    <row r="59" spans="1:6" ht="12" customHeight="1">
      <c r="A59" s="164" t="s">
        <v>86</v>
      </c>
      <c r="B59" s="165"/>
      <c r="C59" s="165"/>
      <c r="D59" s="165"/>
      <c r="E59" s="166"/>
      <c r="F59" s="77">
        <f>F25+F35+F51+F57</f>
        <v>1260015</v>
      </c>
    </row>
    <row r="60" spans="1:6" ht="12.75">
      <c r="A60" s="161" t="s">
        <v>87</v>
      </c>
      <c r="B60" s="162"/>
      <c r="C60" s="162"/>
      <c r="D60" s="162"/>
      <c r="E60" s="163"/>
      <c r="F60" s="78">
        <f>F59*0.05</f>
        <v>63000.75</v>
      </c>
    </row>
    <row r="61" spans="1:6" ht="12" customHeight="1">
      <c r="A61" s="155" t="s">
        <v>88</v>
      </c>
      <c r="B61" s="156"/>
      <c r="C61" s="156"/>
      <c r="D61" s="156"/>
      <c r="E61" s="157"/>
      <c r="F61" s="79">
        <f>F60+F59</f>
        <v>1323015.75</v>
      </c>
    </row>
    <row r="62" spans="1:6" ht="12" customHeight="1">
      <c r="A62" s="161" t="s">
        <v>89</v>
      </c>
      <c r="B62" s="162"/>
      <c r="C62" s="162"/>
      <c r="D62" s="162"/>
      <c r="E62" s="163"/>
      <c r="F62" s="78">
        <f>F11</f>
        <v>2500000</v>
      </c>
    </row>
    <row r="63" spans="1:6" ht="12" customHeight="1">
      <c r="A63" s="158" t="s">
        <v>90</v>
      </c>
      <c r="B63" s="159"/>
      <c r="C63" s="159"/>
      <c r="D63" s="159"/>
      <c r="E63" s="160"/>
      <c r="F63" s="80">
        <f>F62-F61</f>
        <v>1176984.25</v>
      </c>
    </row>
    <row r="64" spans="1:6" ht="12.75">
      <c r="A64" s="81" t="s">
        <v>91</v>
      </c>
      <c r="B64" s="82"/>
      <c r="C64" s="82"/>
      <c r="D64" s="82"/>
      <c r="E64" s="82"/>
      <c r="F64" s="83"/>
    </row>
    <row r="65" spans="1:248" ht="12" customHeight="1" thickBot="1">
      <c r="A65" s="84"/>
      <c r="B65" s="82"/>
      <c r="C65" s="82"/>
      <c r="D65" s="82"/>
      <c r="E65" s="82"/>
      <c r="F65" s="83"/>
    </row>
    <row r="66" spans="1:248" ht="12.75" customHeight="1">
      <c r="A66" s="113" t="s">
        <v>92</v>
      </c>
      <c r="B66" s="114"/>
      <c r="C66" s="114"/>
      <c r="D66" s="114"/>
      <c r="E66" s="115"/>
      <c r="F66" s="83"/>
    </row>
    <row r="67" spans="1:248" ht="15" customHeight="1">
      <c r="A67" s="110" t="s">
        <v>93</v>
      </c>
      <c r="B67" s="111"/>
      <c r="C67" s="111"/>
      <c r="D67" s="111"/>
      <c r="E67" s="112"/>
      <c r="F67" s="83"/>
    </row>
    <row r="68" spans="1:248" ht="12.75">
      <c r="A68" s="110" t="s">
        <v>94</v>
      </c>
      <c r="B68" s="111"/>
      <c r="C68" s="111"/>
      <c r="D68" s="111"/>
      <c r="E68" s="112"/>
      <c r="F68" s="83"/>
    </row>
    <row r="69" spans="1:248" ht="12.75">
      <c r="A69" s="110" t="s">
        <v>95</v>
      </c>
      <c r="B69" s="111"/>
      <c r="C69" s="111"/>
      <c r="D69" s="111"/>
      <c r="E69" s="112"/>
      <c r="F69" s="83"/>
    </row>
    <row r="70" spans="1:248" ht="12.75">
      <c r="A70" s="110" t="s">
        <v>96</v>
      </c>
      <c r="B70" s="111"/>
      <c r="C70" s="111"/>
      <c r="D70" s="111"/>
      <c r="E70" s="112"/>
      <c r="F70" s="83"/>
    </row>
    <row r="71" spans="1:248" ht="12.75">
      <c r="A71" s="110" t="s">
        <v>97</v>
      </c>
      <c r="B71" s="111"/>
      <c r="C71" s="111"/>
      <c r="D71" s="111"/>
      <c r="E71" s="112"/>
      <c r="F71" s="83"/>
    </row>
    <row r="72" spans="1:248" ht="12.75">
      <c r="A72" s="110" t="s">
        <v>98</v>
      </c>
      <c r="B72" s="111"/>
      <c r="C72" s="111"/>
      <c r="D72" s="111"/>
      <c r="E72" s="112"/>
      <c r="F72" s="83"/>
    </row>
    <row r="73" spans="1:248" ht="13.5" thickBot="1">
      <c r="A73" s="123" t="s">
        <v>99</v>
      </c>
      <c r="B73" s="124"/>
      <c r="C73" s="124"/>
      <c r="D73" s="124"/>
      <c r="E73" s="125"/>
      <c r="F73" s="83"/>
    </row>
    <row r="74" spans="1:248" ht="12.75">
      <c r="A74" s="84"/>
      <c r="B74" s="84"/>
      <c r="C74" s="84"/>
      <c r="D74" s="84"/>
      <c r="E74" s="84"/>
      <c r="F74" s="83"/>
    </row>
    <row r="75" spans="1:248" ht="12.75" customHeight="1" thickBot="1">
      <c r="A75" s="120" t="s">
        <v>100</v>
      </c>
      <c r="B75" s="121"/>
      <c r="C75" s="122"/>
      <c r="D75" s="85"/>
      <c r="E75" s="85"/>
      <c r="F75" s="83"/>
    </row>
    <row r="76" spans="1:248" ht="15" customHeight="1">
      <c r="A76" s="86" t="s">
        <v>79</v>
      </c>
      <c r="B76" s="87" t="s">
        <v>101</v>
      </c>
      <c r="C76" s="88" t="s">
        <v>102</v>
      </c>
      <c r="D76" s="89"/>
      <c r="E76" s="89"/>
      <c r="F76" s="90"/>
    </row>
    <row r="77" spans="1:248" s="94" customFormat="1" ht="12" customHeight="1">
      <c r="A77" s="91" t="s">
        <v>103</v>
      </c>
      <c r="B77" s="108">
        <f>F25</f>
        <v>480000</v>
      </c>
      <c r="C77" s="92">
        <f>(B77/B83)</f>
        <v>0.36280747224664561</v>
      </c>
      <c r="D77" s="85"/>
      <c r="E77" s="85"/>
      <c r="F77" s="83" t="s">
        <v>104</v>
      </c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  <c r="GF77" s="93"/>
      <c r="GG77" s="93"/>
      <c r="GH77" s="93"/>
      <c r="GI77" s="93"/>
      <c r="GJ77" s="93"/>
      <c r="GK77" s="93"/>
      <c r="GL77" s="93"/>
      <c r="GM77" s="93"/>
      <c r="GN77" s="93"/>
      <c r="GO77" s="93"/>
      <c r="GP77" s="93"/>
      <c r="GQ77" s="93"/>
      <c r="GR77" s="93"/>
      <c r="GS77" s="93"/>
      <c r="GT77" s="93"/>
      <c r="GU77" s="93"/>
      <c r="GV77" s="93"/>
      <c r="GW77" s="93"/>
      <c r="GX77" s="93"/>
      <c r="GY77" s="93"/>
      <c r="GZ77" s="93"/>
      <c r="HA77" s="93"/>
      <c r="HB77" s="93"/>
      <c r="HC77" s="93"/>
      <c r="HD77" s="93"/>
      <c r="HE77" s="93"/>
      <c r="HF77" s="93"/>
      <c r="HG77" s="93"/>
      <c r="HH77" s="93"/>
      <c r="HI77" s="93"/>
      <c r="HJ77" s="93"/>
      <c r="HK77" s="93"/>
      <c r="HL77" s="93"/>
      <c r="HM77" s="93"/>
      <c r="HN77" s="93"/>
      <c r="HO77" s="93"/>
      <c r="HP77" s="93"/>
      <c r="HQ77" s="93"/>
      <c r="HR77" s="93"/>
      <c r="HS77" s="93"/>
      <c r="HT77" s="93"/>
      <c r="HU77" s="93"/>
      <c r="HV77" s="93"/>
      <c r="HW77" s="93"/>
      <c r="HX77" s="93"/>
      <c r="HY77" s="93"/>
      <c r="HZ77" s="93"/>
      <c r="IA77" s="93"/>
      <c r="IB77" s="93"/>
      <c r="IC77" s="93"/>
      <c r="ID77" s="93"/>
      <c r="IE77" s="93"/>
      <c r="IF77" s="93"/>
      <c r="IG77" s="93"/>
      <c r="IH77" s="93"/>
      <c r="II77" s="93"/>
      <c r="IJ77" s="93"/>
      <c r="IK77" s="93"/>
      <c r="IL77" s="93"/>
      <c r="IM77" s="93"/>
      <c r="IN77" s="93"/>
    </row>
    <row r="78" spans="1:248" ht="12" customHeight="1">
      <c r="A78" s="91" t="s">
        <v>105</v>
      </c>
      <c r="B78" s="108">
        <f>F30</f>
        <v>0</v>
      </c>
      <c r="C78" s="92">
        <v>0</v>
      </c>
      <c r="D78" s="85"/>
      <c r="E78" s="85"/>
      <c r="F78" s="83"/>
    </row>
    <row r="79" spans="1:248" ht="12" customHeight="1">
      <c r="A79" s="91" t="s">
        <v>106</v>
      </c>
      <c r="B79" s="108">
        <f>F35</f>
        <v>142800</v>
      </c>
      <c r="C79" s="92">
        <f>(B79/B83)</f>
        <v>0.10793522299337706</v>
      </c>
      <c r="D79" s="85"/>
      <c r="E79" s="85"/>
      <c r="F79" s="83"/>
    </row>
    <row r="80" spans="1:248" ht="12" customHeight="1">
      <c r="A80" s="91" t="s">
        <v>52</v>
      </c>
      <c r="B80" s="108">
        <f>F51</f>
        <v>473465</v>
      </c>
      <c r="C80" s="92">
        <f>(B80/B83)</f>
        <v>0.35786799968178762</v>
      </c>
      <c r="D80" s="85"/>
      <c r="E80" s="85"/>
      <c r="F80" s="83"/>
    </row>
    <row r="81" spans="1:248" ht="12" customHeight="1">
      <c r="A81" s="91" t="s">
        <v>107</v>
      </c>
      <c r="B81" s="108">
        <f>F57</f>
        <v>163750</v>
      </c>
      <c r="C81" s="92">
        <f>(B81/B83)</f>
        <v>0.12377025745914212</v>
      </c>
      <c r="D81" s="95"/>
      <c r="E81" s="95"/>
      <c r="F81" s="83"/>
    </row>
    <row r="82" spans="1:248" ht="12" customHeight="1">
      <c r="A82" s="91" t="s">
        <v>108</v>
      </c>
      <c r="B82" s="108">
        <f>F60</f>
        <v>63000.75</v>
      </c>
      <c r="C82" s="92">
        <f>(B82/B83)</f>
        <v>4.7619047619047616E-2</v>
      </c>
      <c r="D82" s="95"/>
      <c r="E82" s="95"/>
      <c r="F82" s="83"/>
    </row>
    <row r="83" spans="1:248" ht="12" customHeight="1" thickBot="1">
      <c r="A83" s="96" t="s">
        <v>109</v>
      </c>
      <c r="B83" s="109">
        <f>SUM(B77:B82)</f>
        <v>1323015.75</v>
      </c>
      <c r="C83" s="97">
        <f>SUM(C77:C82)</f>
        <v>1</v>
      </c>
      <c r="D83" s="95"/>
      <c r="E83" s="95"/>
      <c r="F83" s="83"/>
    </row>
    <row r="84" spans="1:248" ht="12.75" customHeight="1">
      <c r="A84" s="84"/>
      <c r="B84" s="82"/>
      <c r="C84" s="82"/>
      <c r="D84" s="82"/>
      <c r="E84" s="82"/>
      <c r="F84" s="83"/>
    </row>
    <row r="85" spans="1:248" ht="12.75" customHeight="1" thickBot="1">
      <c r="A85" s="117" t="s">
        <v>110</v>
      </c>
      <c r="B85" s="118"/>
      <c r="C85" s="118"/>
      <c r="D85" s="119"/>
      <c r="E85" s="98"/>
      <c r="F85" s="83"/>
    </row>
    <row r="86" spans="1:248" ht="12.75">
      <c r="A86" s="99" t="s">
        <v>111</v>
      </c>
      <c r="B86" s="105">
        <v>20</v>
      </c>
      <c r="C86" s="105">
        <v>25</v>
      </c>
      <c r="D86" s="106">
        <v>30</v>
      </c>
      <c r="E86" s="100"/>
      <c r="F86" s="101"/>
    </row>
    <row r="87" spans="1:248" s="94" customFormat="1" ht="13.5" thickBot="1">
      <c r="A87" s="96" t="s">
        <v>112</v>
      </c>
      <c r="B87" s="109">
        <f>F61/B86</f>
        <v>66150.787500000006</v>
      </c>
      <c r="C87" s="109">
        <f>F61/C86</f>
        <v>52920.63</v>
      </c>
      <c r="D87" s="109">
        <f>F61/D86</f>
        <v>44100.525000000001</v>
      </c>
      <c r="E87" s="102"/>
      <c r="F87" s="10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3"/>
      <c r="FG87" s="93"/>
      <c r="FH87" s="93"/>
      <c r="FI87" s="93"/>
      <c r="FJ87" s="93"/>
      <c r="FK87" s="93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  <c r="GF87" s="93"/>
      <c r="GG87" s="93"/>
      <c r="GH87" s="93"/>
      <c r="GI87" s="93"/>
      <c r="GJ87" s="93"/>
      <c r="GK87" s="93"/>
      <c r="GL87" s="93"/>
      <c r="GM87" s="93"/>
      <c r="GN87" s="93"/>
      <c r="GO87" s="93"/>
      <c r="GP87" s="93"/>
      <c r="GQ87" s="93"/>
      <c r="GR87" s="93"/>
      <c r="GS87" s="93"/>
      <c r="GT87" s="93"/>
      <c r="GU87" s="93"/>
      <c r="GV87" s="93"/>
      <c r="GW87" s="93"/>
      <c r="GX87" s="93"/>
      <c r="GY87" s="93"/>
      <c r="GZ87" s="93"/>
      <c r="HA87" s="93"/>
      <c r="HB87" s="93"/>
      <c r="HC87" s="93"/>
      <c r="HD87" s="93"/>
      <c r="HE87" s="93"/>
      <c r="HF87" s="93"/>
      <c r="HG87" s="93"/>
      <c r="HH87" s="93"/>
      <c r="HI87" s="93"/>
      <c r="HJ87" s="93"/>
      <c r="HK87" s="93"/>
      <c r="HL87" s="93"/>
      <c r="HM87" s="93"/>
      <c r="HN87" s="93"/>
      <c r="HO87" s="93"/>
      <c r="HP87" s="93"/>
      <c r="HQ87" s="93"/>
      <c r="HR87" s="93"/>
      <c r="HS87" s="93"/>
      <c r="HT87" s="93"/>
      <c r="HU87" s="93"/>
      <c r="HV87" s="93"/>
      <c r="HW87" s="93"/>
      <c r="HX87" s="93"/>
      <c r="HY87" s="93"/>
      <c r="HZ87" s="93"/>
      <c r="IA87" s="93"/>
      <c r="IB87" s="93"/>
      <c r="IC87" s="93"/>
      <c r="ID87" s="93"/>
      <c r="IE87" s="93"/>
      <c r="IF87" s="93"/>
      <c r="IG87" s="93"/>
      <c r="IH87" s="93"/>
      <c r="II87" s="93"/>
      <c r="IJ87" s="93"/>
      <c r="IK87" s="93"/>
      <c r="IL87" s="93"/>
      <c r="IM87" s="93"/>
      <c r="IN87" s="93"/>
    </row>
    <row r="88" spans="1:248" ht="12.75">
      <c r="A88" s="116" t="s">
        <v>113</v>
      </c>
      <c r="B88" s="116"/>
      <c r="C88" s="116"/>
      <c r="D88" s="116"/>
      <c r="E88" s="84"/>
      <c r="F88" s="84"/>
    </row>
    <row r="89" spans="1:248" ht="12.75"/>
  </sheetData>
  <mergeCells count="37">
    <mergeCell ref="A61:E61"/>
    <mergeCell ref="A63:E63"/>
    <mergeCell ref="A62:E62"/>
    <mergeCell ref="A51:E51"/>
    <mergeCell ref="A53:F53"/>
    <mergeCell ref="A57:E57"/>
    <mergeCell ref="A59:E59"/>
    <mergeCell ref="A60:E60"/>
    <mergeCell ref="D14:E14"/>
    <mergeCell ref="A16:F16"/>
    <mergeCell ref="A39:F39"/>
    <mergeCell ref="A42:F42"/>
    <mergeCell ref="A47:F47"/>
    <mergeCell ref="A18:F18"/>
    <mergeCell ref="A25:E25"/>
    <mergeCell ref="A30:E30"/>
    <mergeCell ref="A35:E35"/>
    <mergeCell ref="A32:F32"/>
    <mergeCell ref="A27:F27"/>
    <mergeCell ref="A37:F37"/>
    <mergeCell ref="D12:E12"/>
    <mergeCell ref="D10:E10"/>
    <mergeCell ref="D9:E9"/>
    <mergeCell ref="D8:E8"/>
    <mergeCell ref="D13:E13"/>
    <mergeCell ref="D11:E11"/>
    <mergeCell ref="A70:E70"/>
    <mergeCell ref="A71:E71"/>
    <mergeCell ref="A72:E72"/>
    <mergeCell ref="A66:E66"/>
    <mergeCell ref="A88:D88"/>
    <mergeCell ref="A85:D85"/>
    <mergeCell ref="A75:C75"/>
    <mergeCell ref="A67:E67"/>
    <mergeCell ref="A68:E68"/>
    <mergeCell ref="A69:E69"/>
    <mergeCell ref="A73:E73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2022-06-23T20:07:37Z</dcterms:modified>
  <cp:category/>
  <cp:contentStatus/>
</cp:coreProperties>
</file>