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864F1A4F53BDC994871F20877E3E7F6B18494175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ARANDANO" sheetId="1" r:id="rId1"/>
  </sheets>
  <calcPr calcId="162913"/>
</workbook>
</file>

<file path=xl/calcChain.xml><?xml version="1.0" encoding="utf-8"?>
<calcChain xmlns="http://schemas.openxmlformats.org/spreadsheetml/2006/main">
  <c r="G31" i="1" l="1"/>
  <c r="D27" i="1"/>
  <c r="G12" i="1" l="1"/>
  <c r="G84" i="1" l="1"/>
  <c r="G85" i="1"/>
  <c r="G86" i="1"/>
  <c r="G87" i="1"/>
  <c r="G88" i="1"/>
  <c r="G83" i="1"/>
  <c r="G49" i="1"/>
  <c r="G50" i="1"/>
  <c r="G51" i="1"/>
  <c r="G52" i="1"/>
  <c r="G53" i="1"/>
  <c r="G55" i="1"/>
  <c r="G56" i="1"/>
  <c r="G57" i="1"/>
  <c r="G58" i="1"/>
  <c r="G59" i="1"/>
  <c r="G60" i="1"/>
  <c r="G61" i="1"/>
  <c r="G63" i="1"/>
  <c r="G64" i="1"/>
  <c r="G65" i="1"/>
  <c r="G66" i="1"/>
  <c r="G67" i="1"/>
  <c r="G69" i="1"/>
  <c r="G70" i="1"/>
  <c r="G71" i="1"/>
  <c r="G73" i="1"/>
  <c r="G74" i="1"/>
  <c r="G75" i="1"/>
  <c r="G76" i="1"/>
  <c r="G77" i="1"/>
  <c r="G78" i="1"/>
  <c r="G22" i="1"/>
  <c r="G23" i="1"/>
  <c r="G24" i="1"/>
  <c r="G25" i="1"/>
  <c r="G26" i="1"/>
  <c r="G27" i="1"/>
  <c r="G28" i="1"/>
  <c r="G29" i="1"/>
  <c r="G30" i="1"/>
  <c r="G91" i="1" l="1"/>
  <c r="G43" i="1"/>
  <c r="G36" i="1" l="1"/>
  <c r="G48" i="1" l="1"/>
  <c r="C111" i="1" l="1"/>
  <c r="C114" i="1"/>
  <c r="G21" i="1"/>
  <c r="G96" i="1"/>
  <c r="C110" i="1" l="1"/>
  <c r="G79" i="1"/>
  <c r="C113" i="1" s="1"/>
  <c r="C112" i="1"/>
  <c r="G93" i="1" l="1"/>
  <c r="G94" i="1" s="1"/>
  <c r="G95" i="1" l="1"/>
  <c r="D121" i="1" s="1"/>
  <c r="C115" i="1"/>
  <c r="E121" i="1" l="1"/>
  <c r="C116" i="1"/>
  <c r="D115" i="1" s="1"/>
  <c r="C121" i="1"/>
  <c r="G97" i="1"/>
  <c r="D111" i="1" l="1"/>
  <c r="D114" i="1"/>
  <c r="D112" i="1"/>
  <c r="D113" i="1"/>
  <c r="D110" i="1"/>
  <c r="D116" i="1" l="1"/>
</calcChain>
</file>

<file path=xl/sharedStrings.xml><?xml version="1.0" encoding="utf-8"?>
<sst xmlns="http://schemas.openxmlformats.org/spreadsheetml/2006/main" count="242" uniqueCount="160">
  <si>
    <t>RUBRO O CULTIVO</t>
  </si>
  <si>
    <t>ARANDANO</t>
  </si>
  <si>
    <t>RENDIMIENTO (Kg/Há.)</t>
  </si>
  <si>
    <t>VARIEDAD</t>
  </si>
  <si>
    <t>BRIGHTWELL</t>
  </si>
  <si>
    <t>FECHA ESTIMADA  PRECIO VENTA</t>
  </si>
  <si>
    <t>DICIEMBRE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</si>
  <si>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</si>
  <si>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</si>
  <si>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</si>
  <si>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</si>
  <si>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</si>
  <si>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</si>
  <si>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</si>
  <si>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</si>
  <si>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</si>
  <si>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AGROINDUSTRIA</t>
  </si>
  <si>
    <t>COMUNA/LOCALIDAD</t>
  </si>
  <si>
    <t>SAN CARLOS, ÑIQUEN</t>
  </si>
  <si>
    <t>FECHA DE COSECHA</t>
  </si>
  <si>
    <t>FECHA PRECIO INSUMOS</t>
  </si>
  <si>
    <t>CONTINGENCIA</t>
  </si>
  <si>
    <t>HELADAS,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</si>
  <si>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</si>
  <si>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</si>
  <si>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</si>
  <si>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</si>
  <si>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</si>
  <si>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</si>
  <si>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</si>
  <si>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</si>
  <si>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Fertirrigacion y control goteros</t>
  </si>
  <si>
    <t>JH</t>
  </si>
  <si>
    <t>Agosto-marzo</t>
  </si>
  <si>
    <t>Poda</t>
  </si>
  <si>
    <t>Planta</t>
  </si>
  <si>
    <t>Mayo-julio</t>
  </si>
  <si>
    <t>Poda, raleo</t>
  </si>
  <si>
    <t>Septiembre-febrero</t>
  </si>
  <si>
    <t>Reponer postes y alambrado</t>
  </si>
  <si>
    <t>Mayo-septiembre</t>
  </si>
  <si>
    <t>Aplicación pesticidas</t>
  </si>
  <si>
    <t>Abril-Noviembre</t>
  </si>
  <si>
    <t>Control de malezas</t>
  </si>
  <si>
    <t>Septiembre-marzo</t>
  </si>
  <si>
    <t>Cosecha</t>
  </si>
  <si>
    <t>KG</t>
  </si>
  <si>
    <t>Noviembre-diciembre</t>
  </si>
  <si>
    <t>Control cosecha y selección</t>
  </si>
  <si>
    <t>Embalaje</t>
  </si>
  <si>
    <t>Cargar y/o guardar</t>
  </si>
  <si>
    <t>Diciembre</t>
  </si>
  <si>
    <t>Subtotal Jornadas Hombre</t>
  </si>
  <si>
    <t>JORNADAS ANIMAL</t>
  </si>
  <si>
    <t>Subtotal Jornadas Animal</t>
  </si>
  <si>
    <t>MAQUINARIA</t>
  </si>
  <si>
    <t>Aplicación fitosanitarios</t>
  </si>
  <si>
    <t>JM</t>
  </si>
  <si>
    <t>Triturar poda</t>
  </si>
  <si>
    <t>Junio-agosto</t>
  </si>
  <si>
    <t>Acarreo de Insumos</t>
  </si>
  <si>
    <t>Anual</t>
  </si>
  <si>
    <t>Subtotal Costo Maquinaria</t>
  </si>
  <si>
    <t>INSUMOS</t>
  </si>
  <si>
    <t>Insumos</t>
  </si>
  <si>
    <t>Unidad (Kg/l/u)</t>
  </si>
  <si>
    <t>Cantidad (Kg/l/u)</t>
  </si>
  <si>
    <t>FERTILIZANTES</t>
  </si>
  <si>
    <t>Nitrato de potasio</t>
  </si>
  <si>
    <t>Kg</t>
  </si>
  <si>
    <t>Agosto-Marzo</t>
  </si>
  <si>
    <t>Sulpomag</t>
  </si>
  <si>
    <t>Julio-Septiembre</t>
  </si>
  <si>
    <t>Urea</t>
  </si>
  <si>
    <t>Mezcla Fertirriego</t>
  </si>
  <si>
    <t>Acido fosforico</t>
  </si>
  <si>
    <t>Lt</t>
  </si>
  <si>
    <t>Nitrato de calcio</t>
  </si>
  <si>
    <t>Julio-Noviembre</t>
  </si>
  <si>
    <t>FUNGICIDA</t>
  </si>
  <si>
    <t>Podexal</t>
  </si>
  <si>
    <t>BC-1000</t>
  </si>
  <si>
    <t>Noviembre-enero</t>
  </si>
  <si>
    <t>Bravo 720</t>
  </si>
  <si>
    <t>Septiembre-noviembre</t>
  </si>
  <si>
    <t>Captan 80 WP</t>
  </si>
  <si>
    <t>Agosto</t>
  </si>
  <si>
    <t>Bellis</t>
  </si>
  <si>
    <t>Octubre-diciembre</t>
  </si>
  <si>
    <t>Comet</t>
  </si>
  <si>
    <t>Agosto-enero</t>
  </si>
  <si>
    <t>Switch 62.5 WG</t>
  </si>
  <si>
    <t>INSECTICIDAS</t>
  </si>
  <si>
    <t>Lorsban 4E</t>
  </si>
  <si>
    <t>Junio-Julio</t>
  </si>
  <si>
    <t>Intrepid SC</t>
  </si>
  <si>
    <t>Septiembre-Octubre</t>
  </si>
  <si>
    <t>Imidan 70 WP</t>
  </si>
  <si>
    <t>Agosto-Octubre</t>
  </si>
  <si>
    <t>Zero 5 EC</t>
  </si>
  <si>
    <t>Enero-Febrero</t>
  </si>
  <si>
    <t>Dipel WG</t>
  </si>
  <si>
    <t>Agosto-Septiembre</t>
  </si>
  <si>
    <t>HERBICIDAS</t>
  </si>
  <si>
    <t>Tango 24 EC</t>
  </si>
  <si>
    <t>Spectro 33 EC</t>
  </si>
  <si>
    <t>Roundup</t>
  </si>
  <si>
    <t>FERTILIZANTES FOLIARES</t>
  </si>
  <si>
    <t>Frutaliv</t>
  </si>
  <si>
    <t>Octubre-noviembre</t>
  </si>
  <si>
    <t>Fosfimax 40 20</t>
  </si>
  <si>
    <t>Septiembre-enero</t>
  </si>
  <si>
    <t>Terrasorb foliar</t>
  </si>
  <si>
    <t>Solubor</t>
  </si>
  <si>
    <t>Nitrofoska</t>
  </si>
  <si>
    <t>Analisis de suelo (completo)</t>
  </si>
  <si>
    <t>Un</t>
  </si>
  <si>
    <t>Junio-julio</t>
  </si>
  <si>
    <t>Subtotal Insumos</t>
  </si>
  <si>
    <t>OTROS</t>
  </si>
  <si>
    <t>Item</t>
  </si>
  <si>
    <t>Baño quimico</t>
  </si>
  <si>
    <t>Febrero-marzo</t>
  </si>
  <si>
    <t>Electricidad</t>
  </si>
  <si>
    <t>Ha</t>
  </si>
  <si>
    <t>Certificacion</t>
  </si>
  <si>
    <t>Marzo-diciembre</t>
  </si>
  <si>
    <t>Agua</t>
  </si>
  <si>
    <t>Analisis de suelo</t>
  </si>
  <si>
    <t>Analisi foliar</t>
  </si>
  <si>
    <t>Sacar cajas cosechadas</t>
  </si>
  <si>
    <t>Noviembre-Diciembre</t>
  </si>
  <si>
    <t>Flete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</si>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</sst>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3" fontId="4" fillId="2" borderId="6" xfId="0" applyNumberFormat="1" applyFont="1" applyFill="1" applyBorder="1" applyAlignment="1">
      <alignment wrapText="1"/>
    </xf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628650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24"/>
  <sheetViews>
    <sheetView showGridLines="0" tabSelected="1" topLeftCell="A82" zoomScale="140" zoomScaleNormal="140" workbookViewId="0">
      <selection activeCell="G12" sqref="G12"/>
    </sheetView>
  </sheetViews>
  <sheetFormatPr defaultColWidth="10.85546875" defaultRowHeight="11.25" customHeight="1"/>
  <cols>
    <col min="1" max="1" width="4.42578125" style="1" customWidth="1"/>
    <col min="2" max="2" width="20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5500</v>
      </c>
    </row>
    <row r="10" spans="1:7" ht="18.75" customHeight="1">
      <c r="A10" s="5"/>
      <c r="B10" s="10" t="s">
        <v>3</v>
      </c>
      <c r="C10" s="92" t="s">
        <v>4</v>
      </c>
      <c r="D10" s="11"/>
      <c r="E10" s="148" t="s">
        <v>5</v>
      </c>
      <c r="F10" s="149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8" t="s">
        <v>9</v>
      </c>
      <c r="F11" s="149"/>
      <c r="G11" s="94">
        <v>2000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11000000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8" t="s">
        <v>19</v>
      </c>
      <c r="F14" s="149"/>
      <c r="G14" s="13" t="s">
        <v>6</v>
      </c>
    </row>
    <row r="15" spans="1:7" ht="25.5" customHeight="1">
      <c r="A15" s="5"/>
      <c r="B15" s="10" t="s">
        <v>20</v>
      </c>
      <c r="C15" s="93">
        <v>44713</v>
      </c>
      <c r="D15" s="11"/>
      <c r="E15" s="154" t="s">
        <v>21</v>
      </c>
      <c r="F15" s="155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2" t="s">
        <v>23</v>
      </c>
      <c r="C17" s="153"/>
      <c r="D17" s="153"/>
      <c r="E17" s="153"/>
      <c r="F17" s="153"/>
      <c r="G17" s="153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25</v>
      </c>
      <c r="E21" s="31" t="s">
        <v>33</v>
      </c>
      <c r="F21" s="17">
        <v>20000</v>
      </c>
      <c r="G21" s="17">
        <f>(D21*F21)</f>
        <v>500000</v>
      </c>
    </row>
    <row r="22" spans="1:7" ht="12.75" customHeight="1">
      <c r="A22" s="23"/>
      <c r="B22" s="12" t="s">
        <v>34</v>
      </c>
      <c r="C22" s="31" t="s">
        <v>35</v>
      </c>
      <c r="D22" s="32">
        <v>3333</v>
      </c>
      <c r="E22" s="31" t="s">
        <v>36</v>
      </c>
      <c r="F22" s="17">
        <v>200</v>
      </c>
      <c r="G22" s="17">
        <f t="shared" ref="G22:G30" si="0">(D22*F22)</f>
        <v>666600</v>
      </c>
    </row>
    <row r="23" spans="1:7" ht="12.75" customHeight="1">
      <c r="A23" s="23"/>
      <c r="B23" s="12" t="s">
        <v>37</v>
      </c>
      <c r="C23" s="31" t="s">
        <v>35</v>
      </c>
      <c r="D23" s="32">
        <v>3333</v>
      </c>
      <c r="E23" s="31" t="s">
        <v>38</v>
      </c>
      <c r="F23" s="17">
        <v>50</v>
      </c>
      <c r="G23" s="17">
        <f t="shared" si="0"/>
        <v>166650</v>
      </c>
    </row>
    <row r="24" spans="1:7" ht="12.75" customHeight="1">
      <c r="A24" s="23"/>
      <c r="B24" s="12" t="s">
        <v>39</v>
      </c>
      <c r="C24" s="31" t="s">
        <v>32</v>
      </c>
      <c r="D24" s="32">
        <v>6</v>
      </c>
      <c r="E24" s="31" t="s">
        <v>40</v>
      </c>
      <c r="F24" s="17">
        <v>20000</v>
      </c>
      <c r="G24" s="17">
        <f t="shared" si="0"/>
        <v>120000</v>
      </c>
    </row>
    <row r="25" spans="1:7" ht="12.75" customHeight="1">
      <c r="A25" s="23"/>
      <c r="B25" s="12" t="s">
        <v>41</v>
      </c>
      <c r="C25" s="31" t="s">
        <v>32</v>
      </c>
      <c r="D25" s="32">
        <v>5</v>
      </c>
      <c r="E25" s="31" t="s">
        <v>42</v>
      </c>
      <c r="F25" s="17">
        <v>20000</v>
      </c>
      <c r="G25" s="17">
        <f t="shared" si="0"/>
        <v>100000</v>
      </c>
    </row>
    <row r="26" spans="1:7" ht="12.75" customHeight="1">
      <c r="A26" s="23"/>
      <c r="B26" s="12" t="s">
        <v>43</v>
      </c>
      <c r="C26" s="31" t="s">
        <v>32</v>
      </c>
      <c r="D26" s="32">
        <v>10</v>
      </c>
      <c r="E26" s="31" t="s">
        <v>44</v>
      </c>
      <c r="F26" s="17">
        <v>20000</v>
      </c>
      <c r="G26" s="17">
        <f t="shared" si="0"/>
        <v>200000</v>
      </c>
    </row>
    <row r="27" spans="1:7" ht="12.75" customHeight="1">
      <c r="A27" s="23"/>
      <c r="B27" s="12" t="s">
        <v>45</v>
      </c>
      <c r="C27" s="31" t="s">
        <v>46</v>
      </c>
      <c r="D27" s="145">
        <f>G9</f>
        <v>5500</v>
      </c>
      <c r="E27" s="31" t="s">
        <v>47</v>
      </c>
      <c r="F27" s="17">
        <v>500</v>
      </c>
      <c r="G27" s="17">
        <f t="shared" si="0"/>
        <v>2750000</v>
      </c>
    </row>
    <row r="28" spans="1:7" ht="12.75" customHeight="1">
      <c r="A28" s="23"/>
      <c r="B28" s="12" t="s">
        <v>48</v>
      </c>
      <c r="C28" s="31" t="s">
        <v>46</v>
      </c>
      <c r="D28" s="32">
        <v>5500</v>
      </c>
      <c r="E28" s="31" t="s">
        <v>47</v>
      </c>
      <c r="F28" s="17">
        <v>50</v>
      </c>
      <c r="G28" s="17">
        <f t="shared" si="0"/>
        <v>275000</v>
      </c>
    </row>
    <row r="29" spans="1:7" ht="12.75" customHeight="1">
      <c r="A29" s="23"/>
      <c r="B29" s="12" t="s">
        <v>49</v>
      </c>
      <c r="C29" s="31" t="s">
        <v>46</v>
      </c>
      <c r="D29" s="32">
        <v>5500</v>
      </c>
      <c r="E29" s="31" t="s">
        <v>47</v>
      </c>
      <c r="F29" s="17">
        <v>100</v>
      </c>
      <c r="G29" s="17">
        <f t="shared" si="0"/>
        <v>550000</v>
      </c>
    </row>
    <row r="30" spans="1:7" ht="12.75" customHeight="1">
      <c r="A30" s="23"/>
      <c r="B30" s="12" t="s">
        <v>50</v>
      </c>
      <c r="C30" s="31" t="s">
        <v>46</v>
      </c>
      <c r="D30" s="32">
        <v>5500</v>
      </c>
      <c r="E30" s="31" t="s">
        <v>51</v>
      </c>
      <c r="F30" s="17">
        <v>30</v>
      </c>
      <c r="G30" s="17">
        <f t="shared" si="0"/>
        <v>165000</v>
      </c>
    </row>
    <row r="31" spans="1:7" ht="12.75" customHeight="1">
      <c r="A31" s="23"/>
      <c r="B31" s="33" t="s">
        <v>52</v>
      </c>
      <c r="C31" s="34"/>
      <c r="D31" s="34"/>
      <c r="E31" s="34"/>
      <c r="F31" s="35"/>
      <c r="G31" s="36">
        <f>SUM(G21:G30)</f>
        <v>5493250</v>
      </c>
    </row>
    <row r="32" spans="1:7" ht="12" customHeight="1">
      <c r="A32" s="2"/>
      <c r="B32" s="24"/>
      <c r="C32" s="26"/>
      <c r="D32" s="26"/>
      <c r="E32" s="26"/>
      <c r="F32" s="37"/>
      <c r="G32" s="37"/>
    </row>
    <row r="33" spans="1:11" ht="12" customHeight="1">
      <c r="A33" s="5"/>
      <c r="B33" s="38" t="s">
        <v>53</v>
      </c>
      <c r="C33" s="39"/>
      <c r="D33" s="40"/>
      <c r="E33" s="40"/>
      <c r="F33" s="41"/>
      <c r="G33" s="41"/>
    </row>
    <row r="34" spans="1:11" ht="24" customHeight="1">
      <c r="A34" s="5"/>
      <c r="B34" s="97" t="s">
        <v>25</v>
      </c>
      <c r="C34" s="98" t="s">
        <v>26</v>
      </c>
      <c r="D34" s="98" t="s">
        <v>27</v>
      </c>
      <c r="E34" s="97" t="s">
        <v>28</v>
      </c>
      <c r="F34" s="98" t="s">
        <v>29</v>
      </c>
      <c r="G34" s="97" t="s">
        <v>30</v>
      </c>
    </row>
    <row r="35" spans="1:11" ht="12" customHeight="1">
      <c r="A35" s="66"/>
      <c r="B35" s="103"/>
      <c r="C35" s="104"/>
      <c r="D35" s="104"/>
      <c r="E35" s="104"/>
      <c r="F35" s="105"/>
      <c r="G35" s="105"/>
    </row>
    <row r="36" spans="1:11" ht="12" customHeight="1">
      <c r="A36" s="5"/>
      <c r="B36" s="99" t="s">
        <v>54</v>
      </c>
      <c r="C36" s="100"/>
      <c r="D36" s="100"/>
      <c r="E36" s="100"/>
      <c r="F36" s="101"/>
      <c r="G36" s="102">
        <f>SUM(G35:G35)</f>
        <v>0</v>
      </c>
    </row>
    <row r="37" spans="1:11" ht="12" customHeight="1">
      <c r="A37" s="2"/>
      <c r="B37" s="42"/>
      <c r="C37" s="43"/>
      <c r="D37" s="43"/>
      <c r="E37" s="43"/>
      <c r="F37" s="44"/>
      <c r="G37" s="44"/>
    </row>
    <row r="38" spans="1:11" ht="12" customHeight="1">
      <c r="A38" s="5"/>
      <c r="B38" s="38" t="s">
        <v>55</v>
      </c>
      <c r="C38" s="39"/>
      <c r="D38" s="40"/>
      <c r="E38" s="40"/>
      <c r="F38" s="41"/>
      <c r="G38" s="41"/>
    </row>
    <row r="39" spans="1:11" ht="24" customHeight="1">
      <c r="A39" s="5"/>
      <c r="B39" s="45" t="s">
        <v>25</v>
      </c>
      <c r="C39" s="45" t="s">
        <v>26</v>
      </c>
      <c r="D39" s="45" t="s">
        <v>27</v>
      </c>
      <c r="E39" s="45" t="s">
        <v>28</v>
      </c>
      <c r="F39" s="46" t="s">
        <v>29</v>
      </c>
      <c r="G39" s="45" t="s">
        <v>30</v>
      </c>
    </row>
    <row r="40" spans="1:11" ht="12.75" customHeight="1">
      <c r="A40" s="23"/>
      <c r="B40" s="12" t="s">
        <v>56</v>
      </c>
      <c r="C40" s="31" t="s">
        <v>57</v>
      </c>
      <c r="D40" s="32">
        <v>1.875</v>
      </c>
      <c r="E40" s="31" t="s">
        <v>42</v>
      </c>
      <c r="F40" s="17">
        <v>160000</v>
      </c>
      <c r="G40" s="17">
        <v>357000</v>
      </c>
    </row>
    <row r="41" spans="1:11" ht="12.75" customHeight="1">
      <c r="A41" s="23"/>
      <c r="B41" s="12" t="s">
        <v>58</v>
      </c>
      <c r="C41" s="31" t="s">
        <v>57</v>
      </c>
      <c r="D41" s="32">
        <v>0.25</v>
      </c>
      <c r="E41" s="31" t="s">
        <v>59</v>
      </c>
      <c r="F41" s="17">
        <v>320000</v>
      </c>
      <c r="G41" s="17">
        <v>95200</v>
      </c>
    </row>
    <row r="42" spans="1:11" ht="12.75" customHeight="1">
      <c r="A42" s="23"/>
      <c r="B42" s="12" t="s">
        <v>60</v>
      </c>
      <c r="C42" s="31" t="s">
        <v>57</v>
      </c>
      <c r="D42" s="32">
        <v>0.125</v>
      </c>
      <c r="E42" s="31" t="s">
        <v>61</v>
      </c>
      <c r="F42" s="17">
        <v>640000</v>
      </c>
      <c r="G42" s="17">
        <v>95200</v>
      </c>
    </row>
    <row r="43" spans="1:11" ht="12.75" customHeight="1">
      <c r="A43" s="5"/>
      <c r="B43" s="47" t="s">
        <v>62</v>
      </c>
      <c r="C43" s="48"/>
      <c r="D43" s="48"/>
      <c r="E43" s="48"/>
      <c r="F43" s="49"/>
      <c r="G43" s="50">
        <f>SUM(G40:G42)</f>
        <v>547400</v>
      </c>
    </row>
    <row r="44" spans="1:11" ht="12" customHeight="1">
      <c r="A44" s="2"/>
      <c r="B44" s="42"/>
      <c r="C44" s="43"/>
      <c r="D44" s="43"/>
      <c r="E44" s="43"/>
      <c r="F44" s="44"/>
      <c r="G44" s="44"/>
    </row>
    <row r="45" spans="1:11" ht="12" customHeight="1">
      <c r="A45" s="5"/>
      <c r="B45" s="38" t="s">
        <v>63</v>
      </c>
      <c r="C45" s="39"/>
      <c r="D45" s="40"/>
      <c r="E45" s="40"/>
      <c r="F45" s="41"/>
      <c r="G45" s="41"/>
    </row>
    <row r="46" spans="1:11" ht="24" customHeight="1">
      <c r="A46" s="5"/>
      <c r="B46" s="46" t="s">
        <v>64</v>
      </c>
      <c r="C46" s="46" t="s">
        <v>65</v>
      </c>
      <c r="D46" s="46" t="s">
        <v>66</v>
      </c>
      <c r="E46" s="46" t="s">
        <v>28</v>
      </c>
      <c r="F46" s="46" t="s">
        <v>29</v>
      </c>
      <c r="G46" s="46" t="s">
        <v>30</v>
      </c>
      <c r="K46" s="91"/>
    </row>
    <row r="47" spans="1:11" ht="12.75" customHeight="1">
      <c r="A47" s="23"/>
      <c r="B47" s="106" t="s">
        <v>67</v>
      </c>
      <c r="C47" s="95"/>
      <c r="D47" s="96"/>
      <c r="E47" s="95"/>
      <c r="F47" s="96"/>
      <c r="G47" s="53"/>
      <c r="K47" s="91"/>
    </row>
    <row r="48" spans="1:11" ht="12.75" customHeight="1">
      <c r="A48" s="23"/>
      <c r="B48" s="15" t="s">
        <v>68</v>
      </c>
      <c r="C48" s="51" t="s">
        <v>69</v>
      </c>
      <c r="D48" s="52">
        <v>150</v>
      </c>
      <c r="E48" s="51" t="s">
        <v>70</v>
      </c>
      <c r="F48" s="53">
        <v>1639</v>
      </c>
      <c r="G48" s="53">
        <f t="shared" ref="G48:G78" si="1">(D48*F48)</f>
        <v>245850</v>
      </c>
    </row>
    <row r="49" spans="1:7" ht="12.75" customHeight="1">
      <c r="A49" s="23"/>
      <c r="B49" s="15" t="s">
        <v>71</v>
      </c>
      <c r="C49" s="54" t="s">
        <v>69</v>
      </c>
      <c r="D49" s="16">
        <v>200</v>
      </c>
      <c r="E49" s="54" t="s">
        <v>72</v>
      </c>
      <c r="F49" s="53">
        <v>1000</v>
      </c>
      <c r="G49" s="53">
        <f t="shared" si="1"/>
        <v>200000</v>
      </c>
    </row>
    <row r="50" spans="1:7" ht="12.75" customHeight="1">
      <c r="A50" s="23"/>
      <c r="B50" s="15" t="s">
        <v>73</v>
      </c>
      <c r="C50" s="51" t="s">
        <v>69</v>
      </c>
      <c r="D50" s="52">
        <v>100</v>
      </c>
      <c r="E50" s="51" t="s">
        <v>44</v>
      </c>
      <c r="F50" s="53">
        <v>1160</v>
      </c>
      <c r="G50" s="53">
        <f t="shared" si="1"/>
        <v>116000</v>
      </c>
    </row>
    <row r="51" spans="1:7" ht="12.75" customHeight="1">
      <c r="A51" s="23"/>
      <c r="B51" s="15" t="s">
        <v>74</v>
      </c>
      <c r="C51" s="51" t="s">
        <v>69</v>
      </c>
      <c r="D51" s="52">
        <v>350</v>
      </c>
      <c r="E51" s="51" t="s">
        <v>44</v>
      </c>
      <c r="F51" s="53">
        <v>1416</v>
      </c>
      <c r="G51" s="53">
        <f t="shared" si="1"/>
        <v>495600</v>
      </c>
    </row>
    <row r="52" spans="1:7" ht="12.75" customHeight="1">
      <c r="A52" s="23"/>
      <c r="B52" s="15" t="s">
        <v>75</v>
      </c>
      <c r="C52" s="51" t="s">
        <v>76</v>
      </c>
      <c r="D52" s="52">
        <v>80</v>
      </c>
      <c r="E52" s="51" t="s">
        <v>44</v>
      </c>
      <c r="F52" s="53">
        <v>870</v>
      </c>
      <c r="G52" s="53">
        <f t="shared" si="1"/>
        <v>69600</v>
      </c>
    </row>
    <row r="53" spans="1:7" ht="12.75" customHeight="1">
      <c r="A53" s="23"/>
      <c r="B53" s="15" t="s">
        <v>77</v>
      </c>
      <c r="C53" s="51" t="s">
        <v>69</v>
      </c>
      <c r="D53" s="52">
        <v>150</v>
      </c>
      <c r="E53" s="51" t="s">
        <v>78</v>
      </c>
      <c r="F53" s="53">
        <v>860</v>
      </c>
      <c r="G53" s="53">
        <f t="shared" si="1"/>
        <v>129000</v>
      </c>
    </row>
    <row r="54" spans="1:7" ht="12.75" customHeight="1">
      <c r="A54" s="23"/>
      <c r="B54" s="107" t="s">
        <v>79</v>
      </c>
      <c r="C54" s="51"/>
      <c r="D54" s="52"/>
      <c r="E54" s="51"/>
      <c r="F54" s="53"/>
      <c r="G54" s="53"/>
    </row>
    <row r="55" spans="1:7" ht="12.75" customHeight="1">
      <c r="A55" s="23"/>
      <c r="B55" s="15" t="s">
        <v>80</v>
      </c>
      <c r="C55" s="51" t="s">
        <v>76</v>
      </c>
      <c r="D55" s="52">
        <v>4</v>
      </c>
      <c r="E55" s="51" t="s">
        <v>36</v>
      </c>
      <c r="F55" s="53">
        <v>4050</v>
      </c>
      <c r="G55" s="53">
        <f t="shared" si="1"/>
        <v>16200</v>
      </c>
    </row>
    <row r="56" spans="1:7" ht="12.75" customHeight="1">
      <c r="A56" s="23"/>
      <c r="B56" s="15" t="s">
        <v>81</v>
      </c>
      <c r="C56" s="51" t="s">
        <v>76</v>
      </c>
      <c r="D56" s="52">
        <v>1</v>
      </c>
      <c r="E56" s="51" t="s">
        <v>82</v>
      </c>
      <c r="F56" s="53">
        <v>68300</v>
      </c>
      <c r="G56" s="53">
        <f t="shared" si="1"/>
        <v>68300</v>
      </c>
    </row>
    <row r="57" spans="1:7" ht="12.75" customHeight="1">
      <c r="A57" s="23"/>
      <c r="B57" s="15" t="s">
        <v>83</v>
      </c>
      <c r="C57" s="51" t="s">
        <v>76</v>
      </c>
      <c r="D57" s="52">
        <v>4</v>
      </c>
      <c r="E57" s="51" t="s">
        <v>84</v>
      </c>
      <c r="F57" s="53">
        <v>9150</v>
      </c>
      <c r="G57" s="53">
        <f t="shared" si="1"/>
        <v>36600</v>
      </c>
    </row>
    <row r="58" spans="1:7" ht="12.75" customHeight="1">
      <c r="A58" s="23"/>
      <c r="B58" s="15" t="s">
        <v>85</v>
      </c>
      <c r="C58" s="51" t="s">
        <v>69</v>
      </c>
      <c r="D58" s="52">
        <v>2</v>
      </c>
      <c r="E58" s="51" t="s">
        <v>86</v>
      </c>
      <c r="F58" s="53">
        <v>15500</v>
      </c>
      <c r="G58" s="53">
        <f t="shared" si="1"/>
        <v>31000</v>
      </c>
    </row>
    <row r="59" spans="1:7" ht="12.75" customHeight="1">
      <c r="A59" s="23"/>
      <c r="B59" s="15" t="s">
        <v>87</v>
      </c>
      <c r="C59" s="51" t="s">
        <v>69</v>
      </c>
      <c r="D59" s="52">
        <v>1</v>
      </c>
      <c r="E59" s="51" t="s">
        <v>88</v>
      </c>
      <c r="F59" s="53">
        <v>132800</v>
      </c>
      <c r="G59" s="53">
        <f t="shared" si="1"/>
        <v>132800</v>
      </c>
    </row>
    <row r="60" spans="1:7" ht="12.75" customHeight="1">
      <c r="A60" s="23"/>
      <c r="B60" s="15" t="s">
        <v>89</v>
      </c>
      <c r="C60" s="51" t="s">
        <v>76</v>
      </c>
      <c r="D60" s="52">
        <v>1</v>
      </c>
      <c r="E60" s="51" t="s">
        <v>90</v>
      </c>
      <c r="F60" s="53">
        <v>52500</v>
      </c>
      <c r="G60" s="53">
        <f t="shared" si="1"/>
        <v>52500</v>
      </c>
    </row>
    <row r="61" spans="1:7" ht="12.75" customHeight="1">
      <c r="A61" s="23"/>
      <c r="B61" s="15" t="s">
        <v>91</v>
      </c>
      <c r="C61" s="51" t="s">
        <v>69</v>
      </c>
      <c r="D61" s="52">
        <v>1</v>
      </c>
      <c r="E61" s="51" t="s">
        <v>47</v>
      </c>
      <c r="F61" s="53">
        <v>112000</v>
      </c>
      <c r="G61" s="53">
        <f t="shared" si="1"/>
        <v>112000</v>
      </c>
    </row>
    <row r="62" spans="1:7" ht="12.75" customHeight="1">
      <c r="A62" s="23"/>
      <c r="B62" s="107" t="s">
        <v>92</v>
      </c>
      <c r="C62" s="51"/>
      <c r="D62" s="52"/>
      <c r="E62" s="51"/>
      <c r="F62" s="53"/>
      <c r="G62" s="53"/>
    </row>
    <row r="63" spans="1:7" ht="12.75" customHeight="1">
      <c r="A63" s="23"/>
      <c r="B63" s="15" t="s">
        <v>93</v>
      </c>
      <c r="C63" s="51" t="s">
        <v>76</v>
      </c>
      <c r="D63" s="52">
        <v>2</v>
      </c>
      <c r="E63" s="51" t="s">
        <v>94</v>
      </c>
      <c r="F63" s="53">
        <v>8700</v>
      </c>
      <c r="G63" s="53">
        <f t="shared" si="1"/>
        <v>17400</v>
      </c>
    </row>
    <row r="64" spans="1:7" ht="12.75" customHeight="1">
      <c r="A64" s="23"/>
      <c r="B64" s="15" t="s">
        <v>95</v>
      </c>
      <c r="C64" s="51" t="s">
        <v>76</v>
      </c>
      <c r="D64" s="52">
        <v>0.2</v>
      </c>
      <c r="E64" s="51" t="s">
        <v>96</v>
      </c>
      <c r="F64" s="53">
        <v>125000</v>
      </c>
      <c r="G64" s="53">
        <f t="shared" si="1"/>
        <v>25000</v>
      </c>
    </row>
    <row r="65" spans="1:7" ht="12.75" customHeight="1">
      <c r="A65" s="23"/>
      <c r="B65" s="15" t="s">
        <v>97</v>
      </c>
      <c r="C65" s="51" t="s">
        <v>69</v>
      </c>
      <c r="D65" s="52">
        <v>1.5</v>
      </c>
      <c r="E65" s="51" t="s">
        <v>98</v>
      </c>
      <c r="F65" s="53">
        <v>26500</v>
      </c>
      <c r="G65" s="53">
        <f t="shared" si="1"/>
        <v>39750</v>
      </c>
    </row>
    <row r="66" spans="1:7" ht="12.75" customHeight="1">
      <c r="A66" s="23"/>
      <c r="B66" s="15" t="s">
        <v>99</v>
      </c>
      <c r="C66" s="51" t="s">
        <v>76</v>
      </c>
      <c r="D66" s="52">
        <v>0.5</v>
      </c>
      <c r="E66" s="51" t="s">
        <v>100</v>
      </c>
      <c r="F66" s="53">
        <v>27200</v>
      </c>
      <c r="G66" s="53">
        <f t="shared" si="1"/>
        <v>13600</v>
      </c>
    </row>
    <row r="67" spans="1:7" ht="12.75" customHeight="1">
      <c r="A67" s="23"/>
      <c r="B67" s="15" t="s">
        <v>101</v>
      </c>
      <c r="C67" s="51" t="s">
        <v>69</v>
      </c>
      <c r="D67" s="52">
        <v>1</v>
      </c>
      <c r="E67" s="51" t="s">
        <v>102</v>
      </c>
      <c r="F67" s="53">
        <v>45600</v>
      </c>
      <c r="G67" s="53">
        <f t="shared" si="1"/>
        <v>45600</v>
      </c>
    </row>
    <row r="68" spans="1:7" ht="12.75" customHeight="1">
      <c r="A68" s="23"/>
      <c r="B68" s="107" t="s">
        <v>103</v>
      </c>
      <c r="C68" s="51"/>
      <c r="D68" s="52"/>
      <c r="E68" s="51"/>
      <c r="F68" s="53"/>
      <c r="G68" s="53"/>
    </row>
    <row r="69" spans="1:7" ht="12.75" customHeight="1">
      <c r="A69" s="23"/>
      <c r="B69" s="15" t="s">
        <v>104</v>
      </c>
      <c r="C69" s="51" t="s">
        <v>76</v>
      </c>
      <c r="D69" s="52">
        <v>2</v>
      </c>
      <c r="E69" s="51" t="s">
        <v>94</v>
      </c>
      <c r="F69" s="53">
        <v>12500</v>
      </c>
      <c r="G69" s="53">
        <f t="shared" si="1"/>
        <v>25000</v>
      </c>
    </row>
    <row r="70" spans="1:7" ht="12.75" customHeight="1">
      <c r="A70" s="23"/>
      <c r="B70" s="15" t="s">
        <v>105</v>
      </c>
      <c r="C70" s="51" t="s">
        <v>76</v>
      </c>
      <c r="D70" s="52">
        <v>3</v>
      </c>
      <c r="E70" s="51" t="s">
        <v>94</v>
      </c>
      <c r="F70" s="53">
        <v>9540</v>
      </c>
      <c r="G70" s="53">
        <f t="shared" si="1"/>
        <v>28620</v>
      </c>
    </row>
    <row r="71" spans="1:7" ht="12.75" customHeight="1">
      <c r="A71" s="23"/>
      <c r="B71" s="15" t="s">
        <v>106</v>
      </c>
      <c r="C71" s="51" t="s">
        <v>76</v>
      </c>
      <c r="D71" s="52">
        <v>3</v>
      </c>
      <c r="E71" s="51" t="s">
        <v>98</v>
      </c>
      <c r="F71" s="53">
        <v>10500</v>
      </c>
      <c r="G71" s="53">
        <f t="shared" si="1"/>
        <v>31500</v>
      </c>
    </row>
    <row r="72" spans="1:7" ht="12.75" customHeight="1">
      <c r="A72" s="23"/>
      <c r="B72" s="107" t="s">
        <v>107</v>
      </c>
      <c r="C72" s="51"/>
      <c r="D72" s="52"/>
      <c r="E72" s="51"/>
      <c r="F72" s="53"/>
      <c r="G72" s="53"/>
    </row>
    <row r="73" spans="1:7" ht="12.75" customHeight="1">
      <c r="A73" s="23"/>
      <c r="B73" s="15" t="s">
        <v>108</v>
      </c>
      <c r="C73" s="51" t="s">
        <v>76</v>
      </c>
      <c r="D73" s="52">
        <v>8</v>
      </c>
      <c r="E73" s="51" t="s">
        <v>109</v>
      </c>
      <c r="F73" s="53">
        <v>15950</v>
      </c>
      <c r="G73" s="53">
        <f t="shared" si="1"/>
        <v>127600</v>
      </c>
    </row>
    <row r="74" spans="1:7" ht="12.75" customHeight="1">
      <c r="A74" s="23"/>
      <c r="B74" s="15" t="s">
        <v>110</v>
      </c>
      <c r="C74" s="51" t="s">
        <v>76</v>
      </c>
      <c r="D74" s="52">
        <v>10</v>
      </c>
      <c r="E74" s="51" t="s">
        <v>111</v>
      </c>
      <c r="F74" s="53">
        <v>13900</v>
      </c>
      <c r="G74" s="53">
        <f t="shared" si="1"/>
        <v>139000</v>
      </c>
    </row>
    <row r="75" spans="1:7" ht="12.75" customHeight="1">
      <c r="A75" s="23"/>
      <c r="B75" s="15" t="s">
        <v>112</v>
      </c>
      <c r="C75" s="54" t="s">
        <v>76</v>
      </c>
      <c r="D75" s="16">
        <v>3</v>
      </c>
      <c r="E75" s="54" t="s">
        <v>109</v>
      </c>
      <c r="F75" s="53">
        <v>17325</v>
      </c>
      <c r="G75" s="53">
        <f t="shared" si="1"/>
        <v>51975</v>
      </c>
    </row>
    <row r="76" spans="1:7" ht="12.75" customHeight="1">
      <c r="A76" s="23"/>
      <c r="B76" s="15" t="s">
        <v>113</v>
      </c>
      <c r="C76" s="51" t="s">
        <v>69</v>
      </c>
      <c r="D76" s="52">
        <v>4</v>
      </c>
      <c r="E76" s="51" t="s">
        <v>109</v>
      </c>
      <c r="F76" s="53">
        <v>4300</v>
      </c>
      <c r="G76" s="53">
        <f t="shared" si="1"/>
        <v>17200</v>
      </c>
    </row>
    <row r="77" spans="1:7" ht="12.75" customHeight="1">
      <c r="A77" s="23"/>
      <c r="B77" s="15" t="s">
        <v>114</v>
      </c>
      <c r="C77" s="51" t="s">
        <v>69</v>
      </c>
      <c r="D77" s="52">
        <v>4</v>
      </c>
      <c r="E77" s="51" t="s">
        <v>109</v>
      </c>
      <c r="F77" s="53">
        <v>3600</v>
      </c>
      <c r="G77" s="53">
        <f t="shared" si="1"/>
        <v>14400</v>
      </c>
    </row>
    <row r="78" spans="1:7" ht="12.75" customHeight="1">
      <c r="A78" s="23"/>
      <c r="B78" s="15" t="s">
        <v>115</v>
      </c>
      <c r="C78" s="54" t="s">
        <v>116</v>
      </c>
      <c r="D78" s="16">
        <v>1</v>
      </c>
      <c r="E78" s="54" t="s">
        <v>117</v>
      </c>
      <c r="F78" s="53">
        <v>45000</v>
      </c>
      <c r="G78" s="53">
        <f t="shared" si="1"/>
        <v>45000</v>
      </c>
    </row>
    <row r="79" spans="1:7" ht="13.5" customHeight="1">
      <c r="A79" s="5"/>
      <c r="B79" s="55" t="s">
        <v>118</v>
      </c>
      <c r="C79" s="56"/>
      <c r="D79" s="56"/>
      <c r="E79" s="56"/>
      <c r="F79" s="57"/>
      <c r="G79" s="58">
        <f>SUM(G47:G78)</f>
        <v>2327095</v>
      </c>
    </row>
    <row r="80" spans="1:7" ht="12" customHeight="1">
      <c r="A80" s="2"/>
      <c r="B80" s="42"/>
      <c r="C80" s="43"/>
      <c r="D80" s="43"/>
      <c r="E80" s="59"/>
      <c r="F80" s="44"/>
      <c r="G80" s="44"/>
    </row>
    <row r="81" spans="1:7" ht="12" customHeight="1">
      <c r="A81" s="5"/>
      <c r="B81" s="38" t="s">
        <v>119</v>
      </c>
      <c r="C81" s="39"/>
      <c r="D81" s="40"/>
      <c r="E81" s="40"/>
      <c r="F81" s="41"/>
      <c r="G81" s="41"/>
    </row>
    <row r="82" spans="1:7" ht="24" customHeight="1">
      <c r="A82" s="5"/>
      <c r="B82" s="97" t="s">
        <v>120</v>
      </c>
      <c r="C82" s="98" t="s">
        <v>65</v>
      </c>
      <c r="D82" s="98" t="s">
        <v>66</v>
      </c>
      <c r="E82" s="97" t="s">
        <v>28</v>
      </c>
      <c r="F82" s="98" t="s">
        <v>29</v>
      </c>
      <c r="G82" s="97" t="s">
        <v>30</v>
      </c>
    </row>
    <row r="83" spans="1:7" ht="12.75" customHeight="1">
      <c r="A83" s="66"/>
      <c r="B83" s="112" t="s">
        <v>121</v>
      </c>
      <c r="C83" s="113" t="s">
        <v>116</v>
      </c>
      <c r="D83" s="114">
        <v>4</v>
      </c>
      <c r="E83" s="115" t="s">
        <v>122</v>
      </c>
      <c r="F83" s="114">
        <v>60000</v>
      </c>
      <c r="G83" s="114">
        <f>(D83*F83)</f>
        <v>240000</v>
      </c>
    </row>
    <row r="84" spans="1:7" ht="12.75" customHeight="1">
      <c r="A84" s="66"/>
      <c r="B84" s="112" t="s">
        <v>123</v>
      </c>
      <c r="C84" s="113" t="s">
        <v>124</v>
      </c>
      <c r="D84" s="114">
        <v>1</v>
      </c>
      <c r="E84" s="115" t="s">
        <v>61</v>
      </c>
      <c r="F84" s="114">
        <v>400000</v>
      </c>
      <c r="G84" s="114">
        <f t="shared" ref="G84:G88" si="2">(D84*F84)</f>
        <v>400000</v>
      </c>
    </row>
    <row r="85" spans="1:7" ht="12.75" customHeight="1">
      <c r="A85" s="66"/>
      <c r="B85" s="112" t="s">
        <v>125</v>
      </c>
      <c r="C85" s="113" t="s">
        <v>124</v>
      </c>
      <c r="D85" s="114">
        <v>2</v>
      </c>
      <c r="E85" s="115" t="s">
        <v>126</v>
      </c>
      <c r="F85" s="114">
        <v>100000</v>
      </c>
      <c r="G85" s="114">
        <f t="shared" si="2"/>
        <v>200000</v>
      </c>
    </row>
    <row r="86" spans="1:7" ht="12.75" customHeight="1">
      <c r="A86" s="66"/>
      <c r="B86" s="112" t="s">
        <v>127</v>
      </c>
      <c r="C86" s="113" t="s">
        <v>124</v>
      </c>
      <c r="D86" s="114">
        <v>1</v>
      </c>
      <c r="E86" s="115" t="s">
        <v>61</v>
      </c>
      <c r="F86" s="114">
        <v>80000</v>
      </c>
      <c r="G86" s="114">
        <f t="shared" si="2"/>
        <v>80000</v>
      </c>
    </row>
    <row r="87" spans="1:7" ht="12.75" customHeight="1">
      <c r="A87" s="66"/>
      <c r="B87" s="112" t="s">
        <v>128</v>
      </c>
      <c r="C87" s="113" t="s">
        <v>116</v>
      </c>
      <c r="D87" s="114">
        <v>1</v>
      </c>
      <c r="E87" s="115" t="s">
        <v>86</v>
      </c>
      <c r="F87" s="114">
        <v>30000</v>
      </c>
      <c r="G87" s="114">
        <f t="shared" si="2"/>
        <v>30000</v>
      </c>
    </row>
    <row r="88" spans="1:7" ht="12.75" customHeight="1">
      <c r="A88" s="66"/>
      <c r="B88" s="112" t="s">
        <v>129</v>
      </c>
      <c r="C88" s="113" t="s">
        <v>116</v>
      </c>
      <c r="D88" s="114">
        <v>1</v>
      </c>
      <c r="E88" s="115" t="s">
        <v>100</v>
      </c>
      <c r="F88" s="114">
        <v>25000</v>
      </c>
      <c r="G88" s="114">
        <f t="shared" si="2"/>
        <v>25000</v>
      </c>
    </row>
    <row r="89" spans="1:7" ht="12.75" customHeight="1">
      <c r="A89" s="66"/>
      <c r="B89" s="12" t="s">
        <v>130</v>
      </c>
      <c r="C89" s="31" t="s">
        <v>69</v>
      </c>
      <c r="D89" s="32">
        <v>5500</v>
      </c>
      <c r="E89" s="31" t="s">
        <v>131</v>
      </c>
      <c r="F89" s="17">
        <v>40</v>
      </c>
      <c r="G89" s="17">
        <v>130900</v>
      </c>
    </row>
    <row r="90" spans="1:7" ht="12.75" customHeight="1">
      <c r="A90" s="66"/>
      <c r="B90" s="12" t="s">
        <v>132</v>
      </c>
      <c r="C90" s="31" t="s">
        <v>69</v>
      </c>
      <c r="D90" s="32">
        <v>5500</v>
      </c>
      <c r="E90" s="31" t="s">
        <v>131</v>
      </c>
      <c r="F90" s="17">
        <v>80</v>
      </c>
      <c r="G90" s="17">
        <v>392700</v>
      </c>
    </row>
    <row r="91" spans="1:7" ht="13.5" customHeight="1">
      <c r="A91" s="5"/>
      <c r="B91" s="108" t="s">
        <v>133</v>
      </c>
      <c r="C91" s="109"/>
      <c r="D91" s="109"/>
      <c r="E91" s="109"/>
      <c r="F91" s="110"/>
      <c r="G91" s="111">
        <f>SUM(G83:G90)</f>
        <v>1498600</v>
      </c>
    </row>
    <row r="92" spans="1:7" ht="12" customHeight="1">
      <c r="A92" s="2"/>
      <c r="B92" s="69"/>
      <c r="C92" s="69"/>
      <c r="D92" s="69"/>
      <c r="E92" s="69"/>
      <c r="F92" s="70"/>
      <c r="G92" s="70"/>
    </row>
    <row r="93" spans="1:7" ht="12" customHeight="1">
      <c r="A93" s="66"/>
      <c r="B93" s="71" t="s">
        <v>134</v>
      </c>
      <c r="C93" s="72"/>
      <c r="D93" s="72"/>
      <c r="E93" s="72"/>
      <c r="F93" s="72"/>
      <c r="G93" s="73">
        <f>G31+G36+G43+G79+G91</f>
        <v>9866345</v>
      </c>
    </row>
    <row r="94" spans="1:7" ht="12" customHeight="1">
      <c r="A94" s="66"/>
      <c r="B94" s="74" t="s">
        <v>135</v>
      </c>
      <c r="C94" s="61"/>
      <c r="D94" s="61"/>
      <c r="E94" s="61"/>
      <c r="F94" s="61"/>
      <c r="G94" s="75">
        <f>G93*0.05</f>
        <v>493317.25</v>
      </c>
    </row>
    <row r="95" spans="1:7" ht="12" customHeight="1">
      <c r="A95" s="66"/>
      <c r="B95" s="76" t="s">
        <v>136</v>
      </c>
      <c r="C95" s="60"/>
      <c r="D95" s="60"/>
      <c r="E95" s="60"/>
      <c r="F95" s="60"/>
      <c r="G95" s="77">
        <f>G94+G93</f>
        <v>10359662.25</v>
      </c>
    </row>
    <row r="96" spans="1:7" ht="12" customHeight="1">
      <c r="A96" s="66"/>
      <c r="B96" s="74" t="s">
        <v>137</v>
      </c>
      <c r="C96" s="61"/>
      <c r="D96" s="61"/>
      <c r="E96" s="61"/>
      <c r="F96" s="61"/>
      <c r="G96" s="75">
        <f>G12</f>
        <v>11000000</v>
      </c>
    </row>
    <row r="97" spans="1:8" ht="12" customHeight="1">
      <c r="A97" s="66"/>
      <c r="B97" s="78" t="s">
        <v>138</v>
      </c>
      <c r="C97" s="79"/>
      <c r="D97" s="79"/>
      <c r="E97" s="79"/>
      <c r="F97" s="79"/>
      <c r="G97" s="80">
        <f>G96-G95</f>
        <v>640337.75</v>
      </c>
    </row>
    <row r="98" spans="1:8" ht="12" customHeight="1">
      <c r="A98" s="66"/>
      <c r="B98" s="67" t="s">
        <v>139</v>
      </c>
      <c r="C98" s="68"/>
      <c r="D98" s="68"/>
      <c r="E98" s="68"/>
      <c r="F98" s="68"/>
      <c r="G98" s="63"/>
    </row>
    <row r="99" spans="1:8" ht="12.75" customHeight="1" thickBot="1">
      <c r="A99" s="66"/>
      <c r="B99" s="81"/>
      <c r="C99" s="68"/>
      <c r="D99" s="68"/>
      <c r="E99" s="68"/>
      <c r="F99" s="68"/>
      <c r="G99" s="63"/>
    </row>
    <row r="100" spans="1:8" ht="12" customHeight="1">
      <c r="A100" s="66"/>
      <c r="B100" s="83" t="s">
        <v>140</v>
      </c>
      <c r="C100" s="84"/>
      <c r="D100" s="84"/>
      <c r="E100" s="84"/>
      <c r="F100" s="85"/>
      <c r="G100" s="63"/>
    </row>
    <row r="101" spans="1:8" ht="12" customHeight="1">
      <c r="A101" s="66"/>
      <c r="B101" s="86" t="s">
        <v>141</v>
      </c>
      <c r="C101" s="65"/>
      <c r="D101" s="65"/>
      <c r="E101" s="65"/>
      <c r="F101" s="87"/>
      <c r="G101" s="63"/>
    </row>
    <row r="102" spans="1:8" ht="12" customHeight="1">
      <c r="A102" s="66"/>
      <c r="B102" s="86" t="s">
        <v>142</v>
      </c>
      <c r="C102" s="65"/>
      <c r="D102" s="65"/>
      <c r="E102" s="65"/>
      <c r="F102" s="87"/>
      <c r="G102" s="63"/>
    </row>
    <row r="103" spans="1:8" ht="12" customHeight="1">
      <c r="A103" s="66"/>
      <c r="B103" s="86" t="s">
        <v>143</v>
      </c>
      <c r="C103" s="65"/>
      <c r="D103" s="65"/>
      <c r="E103" s="65"/>
      <c r="F103" s="87"/>
      <c r="G103" s="63"/>
    </row>
    <row r="104" spans="1:8" ht="12" customHeight="1">
      <c r="A104" s="66"/>
      <c r="B104" s="86" t="s">
        <v>144</v>
      </c>
      <c r="C104" s="65"/>
      <c r="D104" s="65"/>
      <c r="E104" s="65"/>
      <c r="F104" s="87"/>
      <c r="G104" s="63"/>
    </row>
    <row r="105" spans="1:8" ht="12" customHeight="1">
      <c r="A105" s="66"/>
      <c r="B105" s="86" t="s">
        <v>145</v>
      </c>
      <c r="C105" s="65"/>
      <c r="D105" s="65"/>
      <c r="E105" s="65"/>
      <c r="F105" s="87"/>
      <c r="G105" s="63"/>
    </row>
    <row r="106" spans="1:8" ht="12.75" customHeight="1" thickBot="1">
      <c r="A106" s="66"/>
      <c r="B106" s="88" t="s">
        <v>146</v>
      </c>
      <c r="C106" s="89"/>
      <c r="D106" s="89"/>
      <c r="E106" s="89"/>
      <c r="F106" s="90"/>
      <c r="G106" s="63"/>
    </row>
    <row r="107" spans="1:8" ht="12.75" customHeight="1">
      <c r="A107" s="66"/>
      <c r="B107" s="82"/>
      <c r="C107" s="65"/>
      <c r="D107" s="65"/>
      <c r="E107" s="65"/>
      <c r="F107" s="65"/>
      <c r="G107" s="63"/>
    </row>
    <row r="108" spans="1:8" ht="15" customHeight="1" thickBot="1">
      <c r="A108" s="66"/>
      <c r="B108" s="146" t="s">
        <v>147</v>
      </c>
      <c r="C108" s="147"/>
      <c r="D108" s="116"/>
      <c r="E108" s="117"/>
      <c r="F108" s="117"/>
      <c r="G108" s="63"/>
      <c r="H108" s="118"/>
    </row>
    <row r="109" spans="1:8" ht="12" customHeight="1">
      <c r="A109" s="66"/>
      <c r="B109" s="119" t="s">
        <v>120</v>
      </c>
      <c r="C109" s="120" t="s">
        <v>148</v>
      </c>
      <c r="D109" s="121" t="s">
        <v>149</v>
      </c>
      <c r="E109" s="117"/>
      <c r="F109" s="117"/>
      <c r="G109" s="63"/>
      <c r="H109" s="118"/>
    </row>
    <row r="110" spans="1:8" ht="12" customHeight="1">
      <c r="A110" s="66"/>
      <c r="B110" s="122" t="s">
        <v>150</v>
      </c>
      <c r="C110" s="123">
        <f>G31</f>
        <v>5493250</v>
      </c>
      <c r="D110" s="124">
        <f>(C110/C116)</f>
        <v>0.53025377347606095</v>
      </c>
      <c r="E110" s="117"/>
      <c r="F110" s="117"/>
      <c r="G110" s="63"/>
      <c r="H110" s="118"/>
    </row>
    <row r="111" spans="1:8" ht="12" customHeight="1">
      <c r="A111" s="66"/>
      <c r="B111" s="122" t="s">
        <v>151</v>
      </c>
      <c r="C111" s="123">
        <f>G36</f>
        <v>0</v>
      </c>
      <c r="D111" s="124">
        <f>(C111/C116)</f>
        <v>0</v>
      </c>
      <c r="E111" s="117"/>
      <c r="F111" s="117"/>
      <c r="G111" s="63"/>
      <c r="H111" s="118"/>
    </row>
    <row r="112" spans="1:8" ht="12" customHeight="1">
      <c r="A112" s="66"/>
      <c r="B112" s="122" t="s">
        <v>152</v>
      </c>
      <c r="C112" s="123">
        <f>G43</f>
        <v>547400</v>
      </c>
      <c r="D112" s="124">
        <f>(C112/C116)</f>
        <v>5.2839560478914263E-2</v>
      </c>
      <c r="E112" s="117"/>
      <c r="F112" s="117"/>
      <c r="G112" s="63"/>
      <c r="H112" s="118"/>
    </row>
    <row r="113" spans="1:8" ht="12" customHeight="1">
      <c r="A113" s="66"/>
      <c r="B113" s="122" t="s">
        <v>64</v>
      </c>
      <c r="C113" s="123">
        <f>G79</f>
        <v>2327095</v>
      </c>
      <c r="D113" s="124">
        <f>(C113/C116)</f>
        <v>0.2246303927524278</v>
      </c>
      <c r="E113" s="117"/>
      <c r="F113" s="117"/>
      <c r="G113" s="63"/>
      <c r="H113" s="118"/>
    </row>
    <row r="114" spans="1:8" ht="12" customHeight="1">
      <c r="A114" s="66"/>
      <c r="B114" s="122" t="s">
        <v>153</v>
      </c>
      <c r="C114" s="125">
        <f>G91</f>
        <v>1498600</v>
      </c>
      <c r="D114" s="124">
        <f>(C114/C116)</f>
        <v>0.14465722567354936</v>
      </c>
      <c r="E114" s="126"/>
      <c r="F114" s="126"/>
      <c r="G114" s="63"/>
      <c r="H114" s="118"/>
    </row>
    <row r="115" spans="1:8" ht="12" customHeight="1">
      <c r="A115" s="66"/>
      <c r="B115" s="122" t="s">
        <v>154</v>
      </c>
      <c r="C115" s="125">
        <f>G94</f>
        <v>493317.25</v>
      </c>
      <c r="D115" s="124">
        <f>(C115/C116)</f>
        <v>4.7619047619047616E-2</v>
      </c>
      <c r="E115" s="126"/>
      <c r="F115" s="126"/>
      <c r="G115" s="63"/>
      <c r="H115" s="118"/>
    </row>
    <row r="116" spans="1:8" ht="12.75" customHeight="1" thickBot="1">
      <c r="A116" s="66"/>
      <c r="B116" s="127" t="s">
        <v>155</v>
      </c>
      <c r="C116" s="128">
        <f>SUM(C110:C115)</f>
        <v>10359662.25</v>
      </c>
      <c r="D116" s="129">
        <f>SUM(D110:D115)</f>
        <v>1</v>
      </c>
      <c r="E116" s="126"/>
      <c r="F116" s="126"/>
      <c r="G116" s="63"/>
      <c r="H116" s="118"/>
    </row>
    <row r="117" spans="1:8" ht="12" customHeight="1">
      <c r="A117" s="66"/>
      <c r="B117" s="130"/>
      <c r="C117" s="131"/>
      <c r="D117" s="131"/>
      <c r="E117" s="131"/>
      <c r="F117" s="131"/>
      <c r="G117" s="63"/>
      <c r="H117" s="118"/>
    </row>
    <row r="118" spans="1:8" ht="12.75" customHeight="1">
      <c r="A118" s="66"/>
      <c r="B118" s="132"/>
      <c r="C118" s="131"/>
      <c r="D118" s="131"/>
      <c r="E118" s="131"/>
      <c r="F118" s="131"/>
      <c r="G118" s="63"/>
      <c r="H118" s="118"/>
    </row>
    <row r="119" spans="1:8" ht="12" customHeight="1" thickBot="1">
      <c r="A119" s="62"/>
      <c r="B119" s="133"/>
      <c r="C119" s="134" t="s">
        <v>156</v>
      </c>
      <c r="D119" s="135"/>
      <c r="E119" s="136"/>
      <c r="F119" s="137"/>
      <c r="G119" s="63"/>
      <c r="H119" s="118"/>
    </row>
    <row r="120" spans="1:8" ht="12" customHeight="1">
      <c r="A120" s="66"/>
      <c r="B120" s="138" t="s">
        <v>157</v>
      </c>
      <c r="C120" s="139">
        <v>5000</v>
      </c>
      <c r="D120" s="139">
        <v>5500</v>
      </c>
      <c r="E120" s="140">
        <v>6000</v>
      </c>
      <c r="F120" s="141"/>
      <c r="G120" s="64"/>
      <c r="H120" s="118"/>
    </row>
    <row r="121" spans="1:8" ht="12.75" customHeight="1" thickBot="1">
      <c r="A121" s="66"/>
      <c r="B121" s="127" t="s">
        <v>158</v>
      </c>
      <c r="C121" s="128">
        <f>(G95/C120)</f>
        <v>2071.9324499999998</v>
      </c>
      <c r="D121" s="128">
        <f>(G95/D120)</f>
        <v>1883.5749545454546</v>
      </c>
      <c r="E121" s="142">
        <f>(G95/E120)</f>
        <v>1726.610375</v>
      </c>
      <c r="F121" s="141"/>
      <c r="G121" s="64"/>
      <c r="H121" s="118"/>
    </row>
    <row r="122" spans="1:8" ht="15.6" customHeight="1">
      <c r="A122" s="66"/>
      <c r="B122" s="143" t="s">
        <v>159</v>
      </c>
      <c r="C122" s="144"/>
      <c r="D122" s="144"/>
      <c r="E122" s="144"/>
      <c r="F122" s="144"/>
      <c r="G122" s="144"/>
      <c r="H122" s="118"/>
    </row>
    <row r="123" spans="1:8" ht="11.25" customHeight="1">
      <c r="B123" s="118"/>
      <c r="C123" s="118"/>
      <c r="D123" s="118"/>
      <c r="E123" s="118"/>
      <c r="F123" s="118"/>
      <c r="G123" s="118"/>
      <c r="H123" s="118"/>
    </row>
    <row r="124" spans="1:8" ht="11.25" customHeight="1">
      <c r="B124" s="118"/>
      <c r="C124" s="118"/>
      <c r="D124" s="118"/>
      <c r="E124" s="118"/>
      <c r="F124" s="118"/>
      <c r="G124" s="118"/>
      <c r="H124" s="118"/>
    </row>
  </sheetData>
  <mergeCells count="8">
    <mergeCell ref="B108:C10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2022-06-30T19:06:16Z</dcterms:modified>
  <cp:category/>
  <cp:contentStatus/>
</cp:coreProperties>
</file>