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showHorizontalScroll="0" showVerticalScroll="0" showSheetTabs="0" xWindow="0" yWindow="0" windowWidth="20490" windowHeight="7155"/>
  </bookViews>
  <sheets>
    <sheet name="Arveja verde 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D91" i="1" l="1"/>
  <c r="C85" i="1"/>
  <c r="G57" i="1"/>
  <c r="G55" i="1"/>
  <c r="G54" i="1"/>
  <c r="F52" i="1"/>
  <c r="G52" i="1" s="1"/>
  <c r="G51" i="1"/>
  <c r="G49" i="1"/>
  <c r="G48" i="1"/>
  <c r="G46" i="1"/>
  <c r="G40" i="1"/>
  <c r="G39" i="1"/>
  <c r="G38" i="1"/>
  <c r="G37" i="1"/>
  <c r="G27" i="1"/>
  <c r="G26" i="1"/>
  <c r="G25" i="1"/>
  <c r="G24" i="1"/>
  <c r="G23" i="1"/>
  <c r="G22" i="1"/>
  <c r="G13" i="1"/>
  <c r="G67" i="1" s="1"/>
  <c r="G41" i="1" l="1"/>
  <c r="C83" i="1" s="1"/>
  <c r="C82" i="1"/>
  <c r="G28" i="1"/>
  <c r="G58" i="1"/>
  <c r="C84" i="1" s="1"/>
  <c r="C81" i="1" l="1"/>
  <c r="G64" i="1"/>
  <c r="G65" i="1" s="1"/>
  <c r="C86" i="1" s="1"/>
  <c r="G66" i="1" l="1"/>
  <c r="E92" i="1" s="1"/>
  <c r="C87" i="1"/>
  <c r="G68" i="1" l="1"/>
  <c r="D92" i="1"/>
  <c r="C92" i="1"/>
  <c r="D82" i="1"/>
  <c r="D86" i="1"/>
  <c r="D83" i="1"/>
  <c r="D81" i="1"/>
  <c r="D85" i="1"/>
  <c r="D84" i="1"/>
  <c r="D87" i="1" l="1"/>
</calcChain>
</file>

<file path=xl/sharedStrings.xml><?xml version="1.0" encoding="utf-8"?>
<sst xmlns="http://schemas.openxmlformats.org/spreadsheetml/2006/main" count="152" uniqueCount="107">
  <si>
    <t>RUBRO O CULTIVO</t>
  </si>
  <si>
    <t>Arveja Verde</t>
  </si>
  <si>
    <t>RENDIMIENTO (kg/Há.)</t>
  </si>
  <si>
    <t>VARIEDAD</t>
  </si>
  <si>
    <t>Utrillo</t>
  </si>
  <si>
    <t>FECHA ESTIMADA  PRECIO VENTA</t>
  </si>
  <si>
    <t xml:space="preserve">Diciembre - Enero 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</si>
  <si>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</si>
  <si>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</si>
  <si>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</si>
  <si>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</si>
  <si>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</si>
  <si>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</si>
  <si>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</si>
  <si>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</si>
  <si>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</si>
  <si>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</si>
  <si>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</si>
  <si>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</si>
  <si>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Diciembre - enero</t>
  </si>
  <si>
    <t>FECHA PRECIO INSUMOS</t>
  </si>
  <si>
    <t>CONTINGENCIA</t>
  </si>
  <si>
    <t>Helada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</si>
  <si>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</si>
  <si>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</si>
  <si>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</si>
  <si>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</si>
  <si>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</si>
  <si>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</si>
  <si>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</si>
  <si>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</si>
  <si>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</si>
  <si>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</si>
  <si>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Julio-Agosto</t>
  </si>
  <si>
    <t>Siembra manual</t>
  </si>
  <si>
    <t>Agosto- Septiembre</t>
  </si>
  <si>
    <t>Aplicación Fungicida</t>
  </si>
  <si>
    <t>Octubre</t>
  </si>
  <si>
    <t>Limpia manual</t>
  </si>
  <si>
    <t>Septiembre-octubre</t>
  </si>
  <si>
    <t>Aplicación de fertilizante</t>
  </si>
  <si>
    <t>Cosecha y arranca, ensacado</t>
  </si>
  <si>
    <t>Diciembre- Enero</t>
  </si>
  <si>
    <t>Subtotal Jornadas Hombre</t>
  </si>
  <si>
    <t>JORNADAS ANIMAL</t>
  </si>
  <si>
    <t>Subtotal Jornadas Animal</t>
  </si>
  <si>
    <t>MAQUINARIA</t>
  </si>
  <si>
    <t>Arado Cincel</t>
  </si>
  <si>
    <t>JM</t>
  </si>
  <si>
    <t>Rastrajes</t>
  </si>
  <si>
    <t>Vibrocultivador</t>
  </si>
  <si>
    <t>Agosto-septiembre</t>
  </si>
  <si>
    <t>Acarreo</t>
  </si>
  <si>
    <t>Diciembre-Enero</t>
  </si>
  <si>
    <t>Subtotal Costo Maquinaria</t>
  </si>
  <si>
    <t>INSUMOS</t>
  </si>
  <si>
    <t>Insumos</t>
  </si>
  <si>
    <t>Unidad (Kg/l/u)</t>
  </si>
  <si>
    <t>Cantidad (Kg/l/u)</t>
  </si>
  <si>
    <t>SEMILLAS</t>
  </si>
  <si>
    <t>Arvejas</t>
  </si>
  <si>
    <t>Kg</t>
  </si>
  <si>
    <t>Agosto-Septiembre</t>
  </si>
  <si>
    <t>FERTILIZANTES</t>
  </si>
  <si>
    <t>Fertilizante SFT</t>
  </si>
  <si>
    <t>Muriato de Potasio</t>
  </si>
  <si>
    <t>HERBICIDA</t>
  </si>
  <si>
    <t>Rango</t>
  </si>
  <si>
    <t>l</t>
  </si>
  <si>
    <t>Anagran Plus</t>
  </si>
  <si>
    <t xml:space="preserve">FUNGICIDA -INSECTICIDA </t>
  </si>
  <si>
    <t>Troya</t>
  </si>
  <si>
    <t>ZERO</t>
  </si>
  <si>
    <t>Noviembre</t>
  </si>
  <si>
    <t>OTROS</t>
  </si>
  <si>
    <t>Sacos</t>
  </si>
  <si>
    <t>U</t>
  </si>
  <si>
    <t>Diciembre-enero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</si>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</sst>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.0"/>
    <numFmt numFmtId="166" formatCode="&quot; &quot;* #,##0&quot; &quot;;&quot;-&quot;* #,##0&quot; &quot;;&quot; &quot;* &quot;-&quot;??&quot; &quot;"/>
    <numFmt numFmtId="167" formatCode="_-* #,##0_-;\-* #,##0_-;_-* &quot;-&quot;??_-;_-@_-"/>
    <numFmt numFmtId="168" formatCode="_-* #,##0_-;\-* #,##0_-;_-* &quot;-&quot;?_-;_-@_-"/>
    <numFmt numFmtId="169" formatCode="_-* #,##0.0_-;\-* #,##0.0_-;_-* &quot;-&quot;?_-;_-@_-"/>
    <numFmt numFmtId="170" formatCode="&quot; &quot;* #,##0&quot;   &quot;;&quot;-&quot;* #,##0&quot;   &quot;;&quot; &quot;* &quot;-&quot;??&quot;   &quot;"/>
    <numFmt numFmtId="171" formatCode="&quot; &quot;* #,##0&quot; &quot;;&quot; &quot;* &quot;-&quot;#,##0&quot; &quot;;&quot; &quot;* &quot;- 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Arial Narrow"/>
      <family val="2"/>
    </font>
    <font>
      <sz val="9"/>
      <color indexed="8"/>
      <name val="Arial Narrow"/>
      <family val="2"/>
    </font>
    <font>
      <u/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CA9A4"/>
        <bgColor indexed="64"/>
      </patternFill>
    </fill>
    <fill>
      <patternFill patternType="solid">
        <fgColor rgb="FFFF990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0"/>
  </cellStyleXfs>
  <cellXfs count="160">
    <xf numFmtId="0" fontId="0" fillId="0" borderId="0" xfId="0"/>
    <xf numFmtId="49" fontId="4" fillId="0" borderId="0" xfId="0" applyNumberFormat="1" applyFont="1" applyAlignment="1">
      <alignment horizontal="left" vertical="center" wrapText="1"/>
    </xf>
    <xf numFmtId="49" fontId="5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170" fontId="4" fillId="2" borderId="0" xfId="2" applyNumberFormat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49" fontId="7" fillId="2" borderId="2" xfId="2" applyNumberFormat="1" applyFont="1" applyFill="1" applyBorder="1" applyAlignment="1">
      <alignment vertical="center"/>
    </xf>
    <xf numFmtId="0" fontId="5" fillId="2" borderId="2" xfId="2" applyFont="1" applyFill="1" applyBorder="1"/>
    <xf numFmtId="0" fontId="5" fillId="2" borderId="2" xfId="2" applyFont="1" applyFill="1" applyBorder="1" applyAlignment="1">
      <alignment horizontal="left"/>
    </xf>
    <xf numFmtId="0" fontId="5" fillId="2" borderId="3" xfId="2" applyFont="1" applyFill="1" applyBorder="1"/>
    <xf numFmtId="0" fontId="5" fillId="2" borderId="0" xfId="2" applyFont="1" applyFill="1" applyBorder="1"/>
    <xf numFmtId="0" fontId="5" fillId="2" borderId="0" xfId="2" applyFont="1" applyFill="1" applyBorder="1" applyAlignment="1">
      <alignment horizontal="left"/>
    </xf>
    <xf numFmtId="0" fontId="5" fillId="2" borderId="4" xfId="2" applyFont="1" applyFill="1" applyBorder="1"/>
    <xf numFmtId="49" fontId="5" fillId="2" borderId="5" xfId="2" applyNumberFormat="1" applyFont="1" applyFill="1" applyBorder="1" applyAlignment="1">
      <alignment vertic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left"/>
    </xf>
    <xf numFmtId="0" fontId="5" fillId="2" borderId="6" xfId="2" applyFont="1" applyFill="1" applyBorder="1"/>
    <xf numFmtId="0" fontId="5" fillId="3" borderId="0" xfId="2" applyFont="1" applyFill="1" applyBorder="1"/>
    <xf numFmtId="0" fontId="4" fillId="3" borderId="0" xfId="2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170" fontId="7" fillId="2" borderId="0" xfId="2" applyNumberFormat="1" applyFont="1" applyFill="1" applyBorder="1" applyAlignment="1">
      <alignment horizontal="left" vertical="center"/>
    </xf>
    <xf numFmtId="0" fontId="5" fillId="0" borderId="0" xfId="2" applyNumberFormat="1" applyFont="1"/>
    <xf numFmtId="0" fontId="5" fillId="0" borderId="0" xfId="2" applyFont="1"/>
    <xf numFmtId="0" fontId="5" fillId="0" borderId="0" xfId="2" applyNumberFormat="1" applyFont="1" applyFill="1"/>
    <xf numFmtId="0" fontId="5" fillId="0" borderId="0" xfId="2" applyNumberFormat="1" applyFont="1" applyBorder="1"/>
    <xf numFmtId="0" fontId="5" fillId="0" borderId="0" xfId="2" applyFont="1" applyBorder="1"/>
    <xf numFmtId="169" fontId="5" fillId="0" borderId="0" xfId="2" applyNumberFormat="1" applyFont="1"/>
    <xf numFmtId="0" fontId="5" fillId="0" borderId="0" xfId="2" applyNumberFormat="1" applyFont="1" applyAlignment="1">
      <alignment horizontal="left"/>
    </xf>
    <xf numFmtId="49" fontId="9" fillId="5" borderId="15" xfId="2" applyNumberFormat="1" applyFont="1" applyFill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0" fontId="10" fillId="2" borderId="0" xfId="2" applyFont="1" applyFill="1" applyBorder="1" applyAlignment="1">
      <alignment horizontal="center" vertical="center"/>
    </xf>
    <xf numFmtId="49" fontId="10" fillId="2" borderId="16" xfId="2" applyNumberFormat="1" applyFont="1" applyFill="1" applyBorder="1" applyAlignment="1">
      <alignment horizontal="center"/>
    </xf>
    <xf numFmtId="3" fontId="10" fillId="2" borderId="1" xfId="2" applyNumberFormat="1" applyFont="1" applyFill="1" applyBorder="1"/>
    <xf numFmtId="49" fontId="10" fillId="2" borderId="1" xfId="2" applyNumberFormat="1" applyFont="1" applyFill="1" applyBorder="1" applyAlignment="1">
      <alignment horizontal="left" wrapText="1"/>
    </xf>
    <xf numFmtId="165" fontId="10" fillId="2" borderId="1" xfId="2" applyNumberFormat="1" applyFont="1" applyFill="1" applyBorder="1"/>
    <xf numFmtId="3" fontId="10" fillId="2" borderId="1" xfId="2" applyNumberFormat="1" applyFont="1" applyFill="1" applyBorder="1" applyAlignment="1">
      <alignment horizontal="left"/>
    </xf>
    <xf numFmtId="0" fontId="10" fillId="2" borderId="13" xfId="2" applyFont="1" applyFill="1" applyBorder="1"/>
    <xf numFmtId="0" fontId="10" fillId="2" borderId="12" xfId="2" applyFont="1" applyFill="1" applyBorder="1"/>
    <xf numFmtId="0" fontId="10" fillId="2" borderId="12" xfId="2" applyFont="1" applyFill="1" applyBorder="1" applyAlignment="1">
      <alignment horizontal="left"/>
    </xf>
    <xf numFmtId="3" fontId="10" fillId="2" borderId="12" xfId="2" applyNumberFormat="1" applyFont="1" applyFill="1" applyBorder="1"/>
    <xf numFmtId="3" fontId="10" fillId="2" borderId="12" xfId="2" applyNumberFormat="1" applyFont="1" applyFill="1" applyBorder="1" applyAlignment="1">
      <alignment horizontal="left"/>
    </xf>
    <xf numFmtId="0" fontId="10" fillId="2" borderId="0" xfId="2" applyFont="1" applyFill="1" applyBorder="1"/>
    <xf numFmtId="0" fontId="10" fillId="2" borderId="0" xfId="2" applyFont="1" applyFill="1" applyBorder="1" applyAlignment="1">
      <alignment wrapText="1"/>
    </xf>
    <xf numFmtId="14" fontId="10" fillId="2" borderId="0" xfId="2" applyNumberFormat="1" applyFont="1" applyFill="1" applyBorder="1"/>
    <xf numFmtId="0" fontId="10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left" wrapText="1"/>
    </xf>
    <xf numFmtId="3" fontId="11" fillId="5" borderId="14" xfId="2" applyNumberFormat="1" applyFont="1" applyFill="1" applyBorder="1" applyAlignment="1">
      <alignment horizontal="right" vertical="center"/>
    </xf>
    <xf numFmtId="0" fontId="12" fillId="6" borderId="9" xfId="2" applyFont="1" applyFill="1" applyBorder="1"/>
    <xf numFmtId="0" fontId="10" fillId="3" borderId="0" xfId="2" applyFont="1" applyFill="1" applyBorder="1" applyAlignment="1">
      <alignment horizontal="left"/>
    </xf>
    <xf numFmtId="49" fontId="15" fillId="4" borderId="17" xfId="2" applyNumberFormat="1" applyFont="1" applyFill="1" applyBorder="1" applyAlignment="1">
      <alignment vertical="center"/>
    </xf>
    <xf numFmtId="49" fontId="15" fillId="4" borderId="10" xfId="2" applyNumberFormat="1" applyFont="1" applyFill="1" applyBorder="1" applyAlignment="1">
      <alignment vertical="center"/>
    </xf>
    <xf numFmtId="49" fontId="12" fillId="4" borderId="11" xfId="2" applyNumberFormat="1" applyFont="1" applyFill="1" applyBorder="1"/>
    <xf numFmtId="0" fontId="9" fillId="3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vertical="center"/>
    </xf>
    <xf numFmtId="0" fontId="15" fillId="6" borderId="2" xfId="2" applyFont="1" applyFill="1" applyBorder="1" applyAlignment="1">
      <alignment vertical="center"/>
    </xf>
    <xf numFmtId="49" fontId="15" fillId="6" borderId="2" xfId="2" applyNumberFormat="1" applyFont="1" applyFill="1" applyBorder="1" applyAlignment="1">
      <alignment vertical="center"/>
    </xf>
    <xf numFmtId="0" fontId="15" fillId="6" borderId="3" xfId="2" applyFont="1" applyFill="1" applyBorder="1" applyAlignment="1">
      <alignment horizontal="left" vertical="center"/>
    </xf>
    <xf numFmtId="0" fontId="5" fillId="0" borderId="0" xfId="2" applyFont="1" applyFill="1" applyBorder="1"/>
    <xf numFmtId="0" fontId="2" fillId="0" borderId="0" xfId="0" applyFont="1"/>
    <xf numFmtId="168" fontId="10" fillId="0" borderId="19" xfId="2" applyNumberFormat="1" applyFont="1" applyBorder="1" applyAlignment="1">
      <alignment horizontal="right"/>
    </xf>
    <xf numFmtId="3" fontId="16" fillId="4" borderId="20" xfId="2" applyNumberFormat="1" applyFont="1" applyFill="1" applyBorder="1" applyAlignment="1">
      <alignment horizontal="left" vertical="center"/>
    </xf>
    <xf numFmtId="49" fontId="16" fillId="4" borderId="21" xfId="2" applyNumberFormat="1" applyFont="1" applyFill="1" applyBorder="1" applyAlignment="1">
      <alignment vertical="center"/>
    </xf>
    <xf numFmtId="171" fontId="16" fillId="4" borderId="22" xfId="2" applyNumberFormat="1" applyFont="1" applyFill="1" applyBorder="1" applyAlignment="1">
      <alignment vertical="center"/>
    </xf>
    <xf numFmtId="171" fontId="16" fillId="4" borderId="23" xfId="2" applyNumberFormat="1" applyFont="1" applyFill="1" applyBorder="1" applyAlignment="1">
      <alignment horizontal="left" vertical="center"/>
    </xf>
    <xf numFmtId="49" fontId="9" fillId="5" borderId="24" xfId="2" applyNumberFormat="1" applyFont="1" applyFill="1" applyBorder="1" applyAlignment="1">
      <alignment vertical="center" wrapText="1"/>
    </xf>
    <xf numFmtId="49" fontId="10" fillId="2" borderId="24" xfId="2" applyNumberFormat="1" applyFont="1" applyFill="1" applyBorder="1" applyAlignment="1">
      <alignment horizontal="left"/>
    </xf>
    <xf numFmtId="3" fontId="12" fillId="0" borderId="24" xfId="2" applyNumberFormat="1" applyFont="1" applyFill="1" applyBorder="1" applyAlignment="1">
      <alignment horizontal="right" vertical="center"/>
    </xf>
    <xf numFmtId="49" fontId="10" fillId="2" borderId="24" xfId="2" applyNumberFormat="1" applyFont="1" applyFill="1" applyBorder="1" applyAlignment="1">
      <alignment vertical="center" wrapText="1"/>
    </xf>
    <xf numFmtId="49" fontId="10" fillId="3" borderId="24" xfId="2" applyNumberFormat="1" applyFont="1" applyFill="1" applyBorder="1" applyAlignment="1">
      <alignment horizontal="left" vertical="center" wrapText="1"/>
    </xf>
    <xf numFmtId="49" fontId="10" fillId="2" borderId="24" xfId="2" applyNumberFormat="1" applyFont="1" applyFill="1" applyBorder="1" applyAlignment="1">
      <alignment horizontal="right" vertical="center" wrapText="1"/>
    </xf>
    <xf numFmtId="166" fontId="10" fillId="2" borderId="24" xfId="2" applyNumberFormat="1" applyFont="1" applyFill="1" applyBorder="1" applyAlignment="1">
      <alignment horizontal="right" vertical="center"/>
    </xf>
    <xf numFmtId="49" fontId="10" fillId="2" borderId="24" xfId="2" applyNumberFormat="1" applyFont="1" applyFill="1" applyBorder="1" applyAlignment="1">
      <alignment horizontal="left" wrapText="1"/>
    </xf>
    <xf numFmtId="0" fontId="10" fillId="2" borderId="24" xfId="2" applyFont="1" applyFill="1" applyBorder="1"/>
    <xf numFmtId="3" fontId="10" fillId="2" borderId="24" xfId="2" applyNumberFormat="1" applyFont="1" applyFill="1" applyBorder="1" applyAlignment="1">
      <alignment horizontal="right" vertical="center" wrapText="1"/>
    </xf>
    <xf numFmtId="49" fontId="10" fillId="2" borderId="24" xfId="2" applyNumberFormat="1" applyFont="1" applyFill="1" applyBorder="1" applyAlignment="1">
      <alignment horizontal="right" vertical="center"/>
    </xf>
    <xf numFmtId="14" fontId="10" fillId="2" borderId="24" xfId="2" applyNumberFormat="1" applyFont="1" applyFill="1" applyBorder="1" applyAlignment="1">
      <alignment horizontal="left"/>
    </xf>
    <xf numFmtId="0" fontId="10" fillId="2" borderId="24" xfId="2" applyFont="1" applyFill="1" applyBorder="1" applyAlignment="1">
      <alignment horizontal="left"/>
    </xf>
    <xf numFmtId="49" fontId="9" fillId="6" borderId="24" xfId="2" applyNumberFormat="1" applyFont="1" applyFill="1" applyBorder="1" applyAlignment="1">
      <alignment vertical="center"/>
    </xf>
    <xf numFmtId="0" fontId="10" fillId="2" borderId="24" xfId="2" applyFont="1" applyFill="1" applyBorder="1" applyAlignment="1">
      <alignment vertical="center"/>
    </xf>
    <xf numFmtId="0" fontId="10" fillId="2" borderId="24" xfId="2" applyFont="1" applyFill="1" applyBorder="1" applyAlignment="1">
      <alignment horizontal="left" vertical="center"/>
    </xf>
    <xf numFmtId="49" fontId="9" fillId="5" borderId="24" xfId="2" applyNumberFormat="1" applyFont="1" applyFill="1" applyBorder="1" applyAlignment="1">
      <alignment horizontal="center" vertical="center" wrapText="1"/>
    </xf>
    <xf numFmtId="49" fontId="9" fillId="5" borderId="24" xfId="2" applyNumberFormat="1" applyFont="1" applyFill="1" applyBorder="1" applyAlignment="1">
      <alignment horizontal="left" vertical="center" wrapText="1"/>
    </xf>
    <xf numFmtId="3" fontId="12" fillId="0" borderId="24" xfId="0" applyNumberFormat="1" applyFont="1" applyBorder="1" applyAlignment="1">
      <alignment horizontal="left" vertical="center" wrapText="1"/>
    </xf>
    <xf numFmtId="3" fontId="12" fillId="0" borderId="24" xfId="0" applyNumberFormat="1" applyFont="1" applyBorder="1" applyAlignment="1">
      <alignment horizontal="right"/>
    </xf>
    <xf numFmtId="167" fontId="12" fillId="0" borderId="24" xfId="1" applyNumberFormat="1" applyFont="1" applyFill="1" applyBorder="1" applyAlignment="1">
      <alignment horizontal="right" vertical="center" wrapText="1"/>
    </xf>
    <xf numFmtId="168" fontId="10" fillId="0" borderId="24" xfId="2" applyNumberFormat="1" applyFont="1" applyBorder="1" applyAlignment="1">
      <alignment horizontal="right"/>
    </xf>
    <xf numFmtId="3" fontId="14" fillId="0" borderId="24" xfId="0" applyNumberFormat="1" applyFont="1" applyBorder="1" applyAlignment="1">
      <alignment horizontal="left"/>
    </xf>
    <xf numFmtId="3" fontId="10" fillId="0" borderId="24" xfId="3" applyNumberFormat="1" applyFont="1" applyBorder="1" applyAlignment="1">
      <alignment horizontal="right"/>
    </xf>
    <xf numFmtId="165" fontId="14" fillId="0" borderId="24" xfId="0" applyNumberFormat="1" applyFont="1" applyBorder="1" applyAlignment="1">
      <alignment horizontal="right"/>
    </xf>
    <xf numFmtId="3" fontId="14" fillId="0" borderId="24" xfId="0" applyNumberFormat="1" applyFont="1" applyBorder="1" applyAlignment="1">
      <alignment horizontal="right"/>
    </xf>
    <xf numFmtId="168" fontId="10" fillId="0" borderId="24" xfId="2" applyNumberFormat="1" applyFont="1" applyFill="1" applyBorder="1" applyAlignment="1">
      <alignment horizontal="right"/>
    </xf>
    <xf numFmtId="49" fontId="11" fillId="5" borderId="24" xfId="2" applyNumberFormat="1" applyFont="1" applyFill="1" applyBorder="1" applyAlignment="1">
      <alignment vertical="center"/>
    </xf>
    <xf numFmtId="0" fontId="11" fillId="5" borderId="25" xfId="2" applyFont="1" applyFill="1" applyBorder="1" applyAlignment="1">
      <alignment horizontal="center" vertical="center"/>
    </xf>
    <xf numFmtId="0" fontId="11" fillId="5" borderId="26" xfId="2" applyFont="1" applyFill="1" applyBorder="1" applyAlignment="1">
      <alignment horizontal="right" vertical="center"/>
    </xf>
    <xf numFmtId="0" fontId="10" fillId="2" borderId="27" xfId="2" applyFont="1" applyFill="1" applyBorder="1"/>
    <xf numFmtId="3" fontId="10" fillId="2" borderId="24" xfId="2" applyNumberFormat="1" applyFont="1" applyFill="1" applyBorder="1"/>
    <xf numFmtId="3" fontId="10" fillId="2" borderId="24" xfId="2" applyNumberFormat="1" applyFont="1" applyFill="1" applyBorder="1" applyAlignment="1">
      <alignment horizontal="left"/>
    </xf>
    <xf numFmtId="0" fontId="10" fillId="2" borderId="27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49" fontId="9" fillId="5" borderId="24" xfId="2" applyNumberFormat="1" applyFont="1" applyFill="1" applyBorder="1" applyAlignment="1">
      <alignment horizontal="center" vertical="center"/>
    </xf>
    <xf numFmtId="49" fontId="9" fillId="5" borderId="27" xfId="2" applyNumberFormat="1" applyFont="1" applyFill="1" applyBorder="1" applyAlignment="1">
      <alignment horizontal="center" vertical="center" wrapText="1"/>
    </xf>
    <xf numFmtId="49" fontId="9" fillId="5" borderId="24" xfId="2" applyNumberFormat="1" applyFont="1" applyFill="1" applyBorder="1" applyAlignment="1">
      <alignment horizontal="left" vertical="center"/>
    </xf>
    <xf numFmtId="3" fontId="14" fillId="0" borderId="24" xfId="0" applyNumberFormat="1" applyFont="1" applyBorder="1"/>
    <xf numFmtId="3" fontId="14" fillId="0" borderId="27" xfId="0" applyNumberFormat="1" applyFont="1" applyBorder="1" applyAlignment="1">
      <alignment horizontal="center"/>
    </xf>
    <xf numFmtId="0" fontId="11" fillId="5" borderId="27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right" vertical="center"/>
    </xf>
    <xf numFmtId="3" fontId="11" fillId="5" borderId="24" xfId="2" applyNumberFormat="1" applyFont="1" applyFill="1" applyBorder="1" applyAlignment="1">
      <alignment horizontal="right" vertical="center"/>
    </xf>
    <xf numFmtId="3" fontId="10" fillId="0" borderId="24" xfId="3" applyNumberFormat="1" applyFont="1" applyBorder="1" applyAlignment="1">
      <alignment horizontal="left"/>
    </xf>
    <xf numFmtId="3" fontId="10" fillId="0" borderId="27" xfId="3" applyNumberFormat="1" applyFont="1" applyBorder="1" applyAlignment="1">
      <alignment horizontal="center"/>
    </xf>
    <xf numFmtId="3" fontId="12" fillId="0" borderId="24" xfId="3" applyNumberFormat="1" applyFont="1" applyBorder="1" applyAlignment="1">
      <alignment horizontal="right"/>
    </xf>
    <xf numFmtId="3" fontId="15" fillId="0" borderId="24" xfId="0" applyNumberFormat="1" applyFont="1" applyBorder="1"/>
    <xf numFmtId="3" fontId="12" fillId="0" borderId="27" xfId="0" applyNumberFormat="1" applyFont="1" applyBorder="1" applyAlignment="1">
      <alignment horizontal="center"/>
    </xf>
    <xf numFmtId="3" fontId="14" fillId="0" borderId="24" xfId="0" applyNumberFormat="1" applyFont="1" applyBorder="1" applyAlignment="1">
      <alignment horizontal="center"/>
    </xf>
    <xf numFmtId="3" fontId="12" fillId="3" borderId="24" xfId="0" applyNumberFormat="1" applyFont="1" applyFill="1" applyBorder="1" applyAlignment="1">
      <alignment horizontal="left"/>
    </xf>
    <xf numFmtId="3" fontId="12" fillId="0" borderId="24" xfId="0" applyNumberFormat="1" applyFont="1" applyBorder="1"/>
    <xf numFmtId="3" fontId="12" fillId="3" borderId="24" xfId="0" applyNumberFormat="1" applyFont="1" applyFill="1" applyBorder="1" applyAlignment="1">
      <alignment horizontal="right"/>
    </xf>
    <xf numFmtId="3" fontId="12" fillId="0" borderId="24" xfId="0" applyNumberFormat="1" applyFont="1" applyBorder="1" applyAlignment="1">
      <alignment wrapText="1"/>
    </xf>
    <xf numFmtId="3" fontId="15" fillId="0" borderId="24" xfId="0" applyNumberFormat="1" applyFont="1" applyBorder="1" applyAlignment="1">
      <alignment wrapText="1"/>
    </xf>
    <xf numFmtId="49" fontId="10" fillId="2" borderId="24" xfId="2" applyNumberFormat="1" applyFont="1" applyFill="1" applyBorder="1" applyAlignment="1">
      <alignment wrapText="1"/>
    </xf>
    <xf numFmtId="0" fontId="11" fillId="5" borderId="24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left" vertical="center"/>
    </xf>
    <xf numFmtId="0" fontId="11" fillId="5" borderId="24" xfId="2" applyFont="1" applyFill="1" applyBorder="1" applyAlignment="1">
      <alignment vertical="center"/>
    </xf>
    <xf numFmtId="3" fontId="11" fillId="5" borderId="24" xfId="2" applyNumberFormat="1" applyFont="1" applyFill="1" applyBorder="1" applyAlignment="1">
      <alignment horizontal="left" vertical="center"/>
    </xf>
    <xf numFmtId="0" fontId="9" fillId="6" borderId="27" xfId="2" applyFont="1" applyFill="1" applyBorder="1" applyAlignment="1">
      <alignment vertical="center"/>
    </xf>
    <xf numFmtId="0" fontId="9" fillId="6" borderId="24" xfId="2" applyFont="1" applyFill="1" applyBorder="1" applyAlignment="1">
      <alignment vertical="center"/>
    </xf>
    <xf numFmtId="0" fontId="9" fillId="6" borderId="24" xfId="2" applyFont="1" applyFill="1" applyBorder="1" applyAlignment="1">
      <alignment horizontal="left" vertical="center"/>
    </xf>
    <xf numFmtId="170" fontId="9" fillId="6" borderId="24" xfId="2" applyNumberFormat="1" applyFont="1" applyFill="1" applyBorder="1" applyAlignment="1">
      <alignment horizontal="left" vertical="center"/>
    </xf>
    <xf numFmtId="49" fontId="9" fillId="5" borderId="24" xfId="2" applyNumberFormat="1" applyFont="1" applyFill="1" applyBorder="1" applyAlignment="1">
      <alignment vertical="center"/>
    </xf>
    <xf numFmtId="0" fontId="9" fillId="5" borderId="27" xfId="2" applyFont="1" applyFill="1" applyBorder="1" applyAlignment="1">
      <alignment vertical="center"/>
    </xf>
    <xf numFmtId="0" fontId="9" fillId="5" borderId="24" xfId="2" applyFont="1" applyFill="1" applyBorder="1" applyAlignment="1">
      <alignment vertical="center"/>
    </xf>
    <xf numFmtId="0" fontId="9" fillId="5" borderId="24" xfId="2" applyFont="1" applyFill="1" applyBorder="1" applyAlignment="1">
      <alignment horizontal="left" vertical="center"/>
    </xf>
    <xf numFmtId="170" fontId="9" fillId="5" borderId="24" xfId="2" applyNumberFormat="1" applyFont="1" applyFill="1" applyBorder="1" applyAlignment="1">
      <alignment horizontal="left" vertical="center"/>
    </xf>
    <xf numFmtId="49" fontId="16" fillId="2" borderId="28" xfId="2" applyNumberFormat="1" applyFont="1" applyFill="1" applyBorder="1" applyAlignment="1">
      <alignment vertical="center"/>
    </xf>
    <xf numFmtId="3" fontId="16" fillId="2" borderId="29" xfId="2" applyNumberFormat="1" applyFont="1" applyFill="1" applyBorder="1" applyAlignment="1">
      <alignment vertical="center"/>
    </xf>
    <xf numFmtId="9" fontId="10" fillId="2" borderId="30" xfId="2" applyNumberFormat="1" applyFont="1" applyFill="1" applyBorder="1"/>
    <xf numFmtId="171" fontId="16" fillId="2" borderId="29" xfId="2" applyNumberFormat="1" applyFont="1" applyFill="1" applyBorder="1" applyAlignment="1">
      <alignment vertical="center"/>
    </xf>
    <xf numFmtId="49" fontId="16" fillId="4" borderId="31" xfId="2" applyNumberFormat="1" applyFont="1" applyFill="1" applyBorder="1" applyAlignment="1">
      <alignment vertical="center"/>
    </xf>
    <xf numFmtId="171" fontId="16" fillId="4" borderId="32" xfId="2" applyNumberFormat="1" applyFont="1" applyFill="1" applyBorder="1" applyAlignment="1">
      <alignment vertical="center"/>
    </xf>
    <xf numFmtId="9" fontId="16" fillId="4" borderId="33" xfId="2" applyNumberFormat="1" applyFont="1" applyFill="1" applyBorder="1" applyAlignment="1">
      <alignment vertical="center"/>
    </xf>
    <xf numFmtId="49" fontId="16" fillId="4" borderId="27" xfId="2" applyNumberFormat="1" applyFont="1" applyFill="1" applyBorder="1" applyAlignment="1">
      <alignment vertical="center"/>
    </xf>
    <xf numFmtId="3" fontId="16" fillId="4" borderId="24" xfId="2" applyNumberFormat="1" applyFont="1" applyFill="1" applyBorder="1" applyAlignment="1">
      <alignment vertical="center"/>
    </xf>
    <xf numFmtId="49" fontId="13" fillId="5" borderId="19" xfId="2" applyNumberFormat="1" applyFont="1" applyFill="1" applyBorder="1" applyAlignment="1">
      <alignment horizontal="center" vertical="center"/>
    </xf>
    <xf numFmtId="0" fontId="13" fillId="5" borderId="19" xfId="2" applyFont="1" applyFill="1" applyBorder="1" applyAlignment="1">
      <alignment horizontal="center" vertical="center"/>
    </xf>
    <xf numFmtId="49" fontId="15" fillId="6" borderId="7" xfId="2" applyNumberFormat="1" applyFont="1" applyFill="1" applyBorder="1" applyAlignment="1">
      <alignment vertical="center"/>
    </xf>
    <xf numFmtId="0" fontId="15" fillId="6" borderId="8" xfId="2" applyFont="1" applyFill="1" applyBorder="1" applyAlignment="1">
      <alignment vertical="center"/>
    </xf>
    <xf numFmtId="49" fontId="11" fillId="5" borderId="24" xfId="2" applyNumberFormat="1" applyFont="1" applyFill="1" applyBorder="1" applyAlignment="1">
      <alignment wrapText="1"/>
    </xf>
    <xf numFmtId="0" fontId="11" fillId="5" borderId="24" xfId="2" applyFont="1" applyFill="1" applyBorder="1" applyAlignment="1">
      <alignment wrapText="1"/>
    </xf>
    <xf numFmtId="49" fontId="10" fillId="2" borderId="24" xfId="2" applyNumberFormat="1" applyFont="1" applyFill="1" applyBorder="1" applyAlignment="1">
      <alignment wrapText="1"/>
    </xf>
    <xf numFmtId="0" fontId="10" fillId="2" borderId="24" xfId="2" applyFont="1" applyFill="1" applyBorder="1" applyAlignment="1">
      <alignment wrapText="1"/>
    </xf>
    <xf numFmtId="49" fontId="10" fillId="2" borderId="24" xfId="2" applyNumberFormat="1" applyFont="1" applyFill="1" applyBorder="1" applyAlignment="1"/>
    <xf numFmtId="0" fontId="10" fillId="2" borderId="24" xfId="2" applyFont="1" applyFill="1" applyBorder="1" applyAlignment="1"/>
    <xf numFmtId="3" fontId="12" fillId="0" borderId="24" xfId="0" applyNumberFormat="1" applyFont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165" fontId="10" fillId="0" borderId="24" xfId="3" applyNumberFormat="1" applyFont="1" applyBorder="1" applyAlignment="1">
      <alignment horizontal="center"/>
    </xf>
    <xf numFmtId="165" fontId="14" fillId="0" borderId="24" xfId="0" applyNumberFormat="1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2CA9A4"/>
      <color rgb="FF2CA4A4"/>
      <color rgb="FF009999"/>
      <color rgb="FF098D74"/>
      <color rgb="FF466A55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8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532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5" zoomScaleNormal="100" workbookViewId="0">
      <selection activeCell="D46" sqref="D46:D57"/>
    </sheetView>
  </sheetViews>
  <sheetFormatPr baseColWidth="10" defaultColWidth="10.85546875" defaultRowHeight="11.25" customHeight="1" x14ac:dyDescent="0.25"/>
  <cols>
    <col min="1" max="1" width="4.42578125" style="25" customWidth="1"/>
    <col min="2" max="2" width="24" style="22" customWidth="1"/>
    <col min="3" max="3" width="20.140625" style="22" customWidth="1"/>
    <col min="4" max="4" width="9.42578125" style="22" customWidth="1"/>
    <col min="5" max="5" width="17.140625" style="28" customWidth="1"/>
    <col min="6" max="6" width="14.28515625" style="22" customWidth="1"/>
    <col min="7" max="7" width="13" style="28" customWidth="1"/>
    <col min="8" max="8" width="21.140625" style="22" customWidth="1"/>
    <col min="9" max="255" width="10.85546875" style="22" customWidth="1"/>
    <col min="256" max="16384" width="10.85546875" style="23"/>
  </cols>
  <sheetData>
    <row r="1" spans="1:8" ht="15" customHeight="1" x14ac:dyDescent="0.25">
      <c r="A1" s="11"/>
      <c r="B1" s="11"/>
      <c r="C1" s="11"/>
      <c r="D1" s="11"/>
      <c r="E1" s="12"/>
      <c r="F1" s="11"/>
      <c r="G1" s="12"/>
    </row>
    <row r="2" spans="1:8" ht="15" customHeight="1" x14ac:dyDescent="0.25">
      <c r="A2" s="11"/>
      <c r="B2" s="11"/>
      <c r="C2" s="11"/>
      <c r="D2" s="11"/>
      <c r="E2" s="12"/>
      <c r="F2" s="11"/>
      <c r="G2" s="12"/>
    </row>
    <row r="3" spans="1:8" ht="15" customHeight="1" x14ac:dyDescent="0.25">
      <c r="A3" s="11"/>
      <c r="B3" s="11"/>
      <c r="C3" s="11"/>
      <c r="D3" s="11"/>
      <c r="E3" s="12"/>
      <c r="F3" s="11"/>
      <c r="G3" s="12"/>
    </row>
    <row r="4" spans="1:8" ht="15" customHeight="1" x14ac:dyDescent="0.25">
      <c r="A4" s="11"/>
      <c r="B4" s="11"/>
      <c r="C4" s="11"/>
      <c r="D4" s="11"/>
      <c r="E4" s="12"/>
      <c r="F4" s="11"/>
      <c r="G4" s="1"/>
    </row>
    <row r="5" spans="1:8" ht="15" customHeight="1" x14ac:dyDescent="0.25">
      <c r="A5" s="11"/>
      <c r="B5" s="11"/>
      <c r="C5" s="11"/>
      <c r="D5" s="11"/>
      <c r="E5" s="12"/>
      <c r="F5" s="11"/>
      <c r="G5" s="12"/>
    </row>
    <row r="6" spans="1:8" ht="15" customHeight="1" x14ac:dyDescent="0.25">
      <c r="A6" s="11"/>
      <c r="B6" s="11"/>
      <c r="C6" s="11"/>
      <c r="D6" s="11"/>
      <c r="E6" s="12"/>
      <c r="F6" s="11"/>
      <c r="G6" s="12"/>
    </row>
    <row r="7" spans="1:8" ht="15" customHeight="1" x14ac:dyDescent="0.25">
      <c r="A7" s="11"/>
      <c r="B7" s="11"/>
      <c r="C7" s="11"/>
      <c r="D7" s="11"/>
      <c r="E7" s="12"/>
      <c r="F7" s="11"/>
      <c r="G7" s="12"/>
    </row>
    <row r="8" spans="1:8" ht="15" customHeight="1" x14ac:dyDescent="0.25">
      <c r="A8" s="11"/>
      <c r="B8" s="11"/>
      <c r="C8" s="11"/>
      <c r="D8" s="11"/>
      <c r="E8" s="12"/>
      <c r="F8" s="11"/>
      <c r="G8" s="12"/>
    </row>
    <row r="9" spans="1:8" ht="15" customHeight="1" x14ac:dyDescent="0.25">
      <c r="A9" s="11"/>
      <c r="B9" s="11"/>
      <c r="C9" s="11"/>
      <c r="D9" s="11"/>
      <c r="E9" s="12"/>
      <c r="F9" s="11"/>
      <c r="G9" s="12"/>
    </row>
    <row r="10" spans="1:8" ht="12" customHeight="1" x14ac:dyDescent="0.25">
      <c r="A10" s="11"/>
      <c r="B10" s="69" t="s">
        <v>0</v>
      </c>
      <c r="C10" s="70" t="s">
        <v>1</v>
      </c>
      <c r="D10" s="43"/>
      <c r="E10" s="150" t="s">
        <v>2</v>
      </c>
      <c r="F10" s="151"/>
      <c r="G10" s="71">
        <v>6000</v>
      </c>
    </row>
    <row r="11" spans="1:8" ht="17.45" customHeight="1" x14ac:dyDescent="0.25">
      <c r="A11" s="11"/>
      <c r="B11" s="72" t="s">
        <v>3</v>
      </c>
      <c r="C11" s="73" t="s">
        <v>4</v>
      </c>
      <c r="D11" s="43"/>
      <c r="E11" s="152" t="s">
        <v>5</v>
      </c>
      <c r="F11" s="153"/>
      <c r="G11" s="74" t="s">
        <v>6</v>
      </c>
    </row>
    <row r="12" spans="1:8" ht="18" customHeight="1" x14ac:dyDescent="0.25">
      <c r="A12" s="11"/>
      <c r="B12" s="72" t="s">
        <v>7</v>
      </c>
      <c r="C12" s="70" t="s">
        <v>8</v>
      </c>
      <c r="D12" s="43"/>
      <c r="E12" s="152" t="s">
        <v>9</v>
      </c>
      <c r="F12" s="153"/>
      <c r="G12" s="75">
        <v>1000</v>
      </c>
    </row>
    <row r="13" spans="1:8" ht="16.5" customHeight="1" x14ac:dyDescent="0.25">
      <c r="A13" s="11"/>
      <c r="B13" s="72" t="s">
        <v>10</v>
      </c>
      <c r="C13" s="76" t="s">
        <v>11</v>
      </c>
      <c r="D13" s="43"/>
      <c r="E13" s="70" t="s">
        <v>12</v>
      </c>
      <c r="F13" s="77"/>
      <c r="G13" s="78">
        <f>(G10*G12)</f>
        <v>6000000</v>
      </c>
    </row>
    <row r="14" spans="1:8" ht="13.5" customHeight="1" x14ac:dyDescent="0.25">
      <c r="A14" s="11"/>
      <c r="B14" s="72" t="s">
        <v>13</v>
      </c>
      <c r="C14" s="70" t="s">
        <v>14</v>
      </c>
      <c r="D14" s="43"/>
      <c r="E14" s="152" t="s">
        <v>15</v>
      </c>
      <c r="F14" s="153"/>
      <c r="G14" s="79" t="s">
        <v>16</v>
      </c>
    </row>
    <row r="15" spans="1:8" ht="29.25" customHeight="1" x14ac:dyDescent="0.25">
      <c r="A15" s="11"/>
      <c r="B15" s="72" t="s">
        <v>17</v>
      </c>
      <c r="C15" s="70" t="s">
        <v>14</v>
      </c>
      <c r="D15" s="43"/>
      <c r="E15" s="152" t="s">
        <v>18</v>
      </c>
      <c r="F15" s="153"/>
      <c r="G15" s="74" t="s">
        <v>19</v>
      </c>
      <c r="H15" s="24"/>
    </row>
    <row r="16" spans="1:8" ht="25.5" customHeight="1" x14ac:dyDescent="0.25">
      <c r="A16" s="11"/>
      <c r="B16" s="72" t="s">
        <v>20</v>
      </c>
      <c r="C16" s="80">
        <v>44727</v>
      </c>
      <c r="D16" s="43"/>
      <c r="E16" s="154" t="s">
        <v>21</v>
      </c>
      <c r="F16" s="155"/>
      <c r="G16" s="79" t="s">
        <v>22</v>
      </c>
    </row>
    <row r="17" spans="1:255" s="26" customFormat="1" ht="12" customHeight="1" x14ac:dyDescent="0.25">
      <c r="A17" s="11"/>
      <c r="B17" s="44"/>
      <c r="C17" s="45"/>
      <c r="D17" s="43"/>
      <c r="E17" s="46"/>
      <c r="F17" s="43"/>
      <c r="G17" s="4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</row>
    <row r="18" spans="1:255" ht="12" customHeight="1" x14ac:dyDescent="0.25">
      <c r="A18" s="11"/>
      <c r="B18" s="146" t="s">
        <v>23</v>
      </c>
      <c r="C18" s="147"/>
      <c r="D18" s="147"/>
      <c r="E18" s="147"/>
      <c r="F18" s="147"/>
      <c r="G18" s="147"/>
    </row>
    <row r="19" spans="1:255" ht="12" customHeight="1" x14ac:dyDescent="0.25">
      <c r="A19" s="11"/>
      <c r="B19" s="77"/>
      <c r="C19" s="81"/>
      <c r="D19" s="81"/>
      <c r="E19" s="81"/>
      <c r="F19" s="77"/>
      <c r="G19" s="81"/>
    </row>
    <row r="20" spans="1:255" ht="12" customHeight="1" x14ac:dyDescent="0.25">
      <c r="A20" s="11"/>
      <c r="B20" s="82" t="s">
        <v>24</v>
      </c>
      <c r="C20" s="83"/>
      <c r="D20" s="83"/>
      <c r="E20" s="84"/>
      <c r="F20" s="83"/>
      <c r="G20" s="84"/>
    </row>
    <row r="21" spans="1:255" s="22" customFormat="1" ht="24" customHeight="1" x14ac:dyDescent="0.25">
      <c r="A21" s="11"/>
      <c r="B21" s="85" t="s">
        <v>25</v>
      </c>
      <c r="C21" s="29" t="s">
        <v>26</v>
      </c>
      <c r="D21" s="85" t="s">
        <v>27</v>
      </c>
      <c r="E21" s="86" t="s">
        <v>28</v>
      </c>
      <c r="F21" s="85" t="s">
        <v>29</v>
      </c>
      <c r="G21" s="86" t="s">
        <v>30</v>
      </c>
    </row>
    <row r="22" spans="1:255" s="22" customFormat="1" ht="12.75" customHeight="1" x14ac:dyDescent="0.25">
      <c r="A22" s="11"/>
      <c r="B22" s="87" t="s">
        <v>31</v>
      </c>
      <c r="C22" s="30" t="s">
        <v>32</v>
      </c>
      <c r="D22" s="156">
        <v>1</v>
      </c>
      <c r="E22" s="88" t="s">
        <v>33</v>
      </c>
      <c r="F22" s="89">
        <v>20000</v>
      </c>
      <c r="G22" s="90">
        <f>D22*F22</f>
        <v>20000</v>
      </c>
      <c r="H22" s="27"/>
    </row>
    <row r="23" spans="1:255" s="22" customFormat="1" ht="12.75" customHeight="1" x14ac:dyDescent="0.25">
      <c r="A23" s="11"/>
      <c r="B23" s="91" t="s">
        <v>34</v>
      </c>
      <c r="C23" s="31" t="s">
        <v>32</v>
      </c>
      <c r="D23" s="157">
        <v>4</v>
      </c>
      <c r="E23" s="92" t="s">
        <v>35</v>
      </c>
      <c r="F23" s="89">
        <v>20000</v>
      </c>
      <c r="G23" s="64">
        <f t="shared" ref="G23:G27" si="0">D23*F23</f>
        <v>80000</v>
      </c>
    </row>
    <row r="24" spans="1:255" s="22" customFormat="1" ht="12.75" customHeight="1" x14ac:dyDescent="0.25">
      <c r="A24" s="11"/>
      <c r="B24" s="91" t="s">
        <v>36</v>
      </c>
      <c r="C24" s="30" t="s">
        <v>32</v>
      </c>
      <c r="D24" s="117">
        <v>2</v>
      </c>
      <c r="E24" s="88" t="s">
        <v>37</v>
      </c>
      <c r="F24" s="89">
        <v>20000</v>
      </c>
      <c r="G24" s="90">
        <f t="shared" si="0"/>
        <v>40000</v>
      </c>
    </row>
    <row r="25" spans="1:255" s="22" customFormat="1" ht="12.75" customHeight="1" x14ac:dyDescent="0.25">
      <c r="A25" s="11"/>
      <c r="B25" s="91" t="s">
        <v>38</v>
      </c>
      <c r="C25" s="30" t="s">
        <v>32</v>
      </c>
      <c r="D25" s="117">
        <v>5</v>
      </c>
      <c r="E25" s="88" t="s">
        <v>39</v>
      </c>
      <c r="F25" s="89">
        <v>20000</v>
      </c>
      <c r="G25" s="90">
        <f t="shared" si="0"/>
        <v>100000</v>
      </c>
    </row>
    <row r="26" spans="1:255" s="22" customFormat="1" ht="12.75" customHeight="1" x14ac:dyDescent="0.25">
      <c r="A26" s="11"/>
      <c r="B26" s="91" t="s">
        <v>40</v>
      </c>
      <c r="C26" s="30" t="s">
        <v>32</v>
      </c>
      <c r="D26" s="117">
        <v>1</v>
      </c>
      <c r="E26" s="88" t="s">
        <v>39</v>
      </c>
      <c r="F26" s="89">
        <v>20000</v>
      </c>
      <c r="G26" s="90">
        <f t="shared" si="0"/>
        <v>20000</v>
      </c>
    </row>
    <row r="27" spans="1:255" s="24" customFormat="1" ht="12.75" customHeight="1" x14ac:dyDescent="0.25">
      <c r="A27" s="62"/>
      <c r="B27" s="91" t="s">
        <v>41</v>
      </c>
      <c r="C27" s="30" t="s">
        <v>32</v>
      </c>
      <c r="D27" s="117">
        <v>20</v>
      </c>
      <c r="E27" s="94" t="s">
        <v>42</v>
      </c>
      <c r="F27" s="89">
        <v>20000</v>
      </c>
      <c r="G27" s="95">
        <f t="shared" si="0"/>
        <v>400000</v>
      </c>
    </row>
    <row r="28" spans="1:255" s="22" customFormat="1" ht="12.75" customHeight="1" x14ac:dyDescent="0.25">
      <c r="A28" s="11"/>
      <c r="B28" s="96" t="s">
        <v>43</v>
      </c>
      <c r="C28" s="97"/>
      <c r="D28" s="98"/>
      <c r="E28" s="98"/>
      <c r="F28" s="98"/>
      <c r="G28" s="48">
        <f>SUM(G22:G27)</f>
        <v>660000</v>
      </c>
    </row>
    <row r="29" spans="1:255" s="22" customFormat="1" ht="12" customHeight="1" x14ac:dyDescent="0.25">
      <c r="A29" s="11"/>
      <c r="B29" s="77"/>
      <c r="C29" s="99"/>
      <c r="D29" s="77"/>
      <c r="E29" s="81"/>
      <c r="F29" s="100"/>
      <c r="G29" s="101"/>
    </row>
    <row r="30" spans="1:255" s="22" customFormat="1" ht="12" customHeight="1" x14ac:dyDescent="0.25">
      <c r="A30" s="11"/>
      <c r="B30" s="82" t="s">
        <v>44</v>
      </c>
      <c r="C30" s="102"/>
      <c r="D30" s="103"/>
      <c r="E30" s="84"/>
      <c r="F30" s="83"/>
      <c r="G30" s="84"/>
    </row>
    <row r="31" spans="1:255" s="22" customFormat="1" ht="24" customHeight="1" x14ac:dyDescent="0.25">
      <c r="A31" s="11"/>
      <c r="B31" s="104" t="s">
        <v>25</v>
      </c>
      <c r="C31" s="105" t="s">
        <v>26</v>
      </c>
      <c r="D31" s="85" t="s">
        <v>27</v>
      </c>
      <c r="E31" s="106" t="s">
        <v>28</v>
      </c>
      <c r="F31" s="85" t="s">
        <v>29</v>
      </c>
      <c r="G31" s="106" t="s">
        <v>30</v>
      </c>
    </row>
    <row r="32" spans="1:255" s="22" customFormat="1" ht="14.25" customHeight="1" x14ac:dyDescent="0.25">
      <c r="A32" s="11"/>
      <c r="B32" s="107"/>
      <c r="C32" s="108"/>
      <c r="D32" s="93"/>
      <c r="E32" s="94"/>
      <c r="F32" s="88"/>
      <c r="G32" s="88"/>
    </row>
    <row r="33" spans="1:13" s="22" customFormat="1" ht="12" customHeight="1" x14ac:dyDescent="0.25">
      <c r="A33" s="11"/>
      <c r="B33" s="96" t="s">
        <v>45</v>
      </c>
      <c r="C33" s="109"/>
      <c r="D33" s="110"/>
      <c r="E33" s="110"/>
      <c r="F33" s="110"/>
      <c r="G33" s="111"/>
    </row>
    <row r="34" spans="1:13" s="22" customFormat="1" ht="12" customHeight="1" x14ac:dyDescent="0.25">
      <c r="A34" s="11"/>
      <c r="B34" s="77"/>
      <c r="C34" s="99"/>
      <c r="D34" s="77"/>
      <c r="E34" s="81"/>
      <c r="F34" s="100"/>
      <c r="G34" s="101"/>
    </row>
    <row r="35" spans="1:13" s="22" customFormat="1" ht="12" customHeight="1" x14ac:dyDescent="0.25">
      <c r="A35" s="11"/>
      <c r="B35" s="82" t="s">
        <v>46</v>
      </c>
      <c r="C35" s="102"/>
      <c r="D35" s="103"/>
      <c r="E35" s="84"/>
      <c r="F35" s="83"/>
      <c r="G35" s="84"/>
    </row>
    <row r="36" spans="1:13" s="22" customFormat="1" ht="24" customHeight="1" x14ac:dyDescent="0.25">
      <c r="A36" s="11"/>
      <c r="B36" s="104" t="s">
        <v>25</v>
      </c>
      <c r="C36" s="104" t="s">
        <v>26</v>
      </c>
      <c r="D36" s="104" t="s">
        <v>27</v>
      </c>
      <c r="E36" s="106" t="s">
        <v>28</v>
      </c>
      <c r="F36" s="85" t="s">
        <v>29</v>
      </c>
      <c r="G36" s="106" t="s">
        <v>30</v>
      </c>
    </row>
    <row r="37" spans="1:13" s="24" customFormat="1" ht="12.75" customHeight="1" x14ac:dyDescent="0.25">
      <c r="A37" s="62"/>
      <c r="B37" s="112" t="s">
        <v>47</v>
      </c>
      <c r="C37" s="113" t="s">
        <v>48</v>
      </c>
      <c r="D37" s="158">
        <v>0.2</v>
      </c>
      <c r="E37" s="88" t="s">
        <v>33</v>
      </c>
      <c r="F37" s="92">
        <v>160000</v>
      </c>
      <c r="G37" s="114">
        <f>+D37*F37</f>
        <v>32000</v>
      </c>
    </row>
    <row r="38" spans="1:13" s="24" customFormat="1" ht="12.75" customHeight="1" x14ac:dyDescent="0.25">
      <c r="A38" s="62"/>
      <c r="B38" s="112" t="s">
        <v>49</v>
      </c>
      <c r="C38" s="113" t="s">
        <v>48</v>
      </c>
      <c r="D38" s="158">
        <v>0.4</v>
      </c>
      <c r="E38" s="88" t="s">
        <v>33</v>
      </c>
      <c r="F38" s="92">
        <v>160000</v>
      </c>
      <c r="G38" s="114">
        <f t="shared" ref="G38:G40" si="1">+D38*F38</f>
        <v>64000</v>
      </c>
      <c r="H38"/>
      <c r="I38"/>
      <c r="J38"/>
      <c r="K38"/>
      <c r="L38"/>
      <c r="M38"/>
    </row>
    <row r="39" spans="1:13" s="24" customFormat="1" ht="12.75" customHeight="1" x14ac:dyDescent="0.25">
      <c r="A39" s="62"/>
      <c r="B39" s="112" t="s">
        <v>50</v>
      </c>
      <c r="C39" s="113" t="s">
        <v>48</v>
      </c>
      <c r="D39" s="158">
        <v>0.2</v>
      </c>
      <c r="E39" s="94" t="s">
        <v>51</v>
      </c>
      <c r="F39" s="92">
        <v>160000</v>
      </c>
      <c r="G39" s="114">
        <f t="shared" si="1"/>
        <v>32000</v>
      </c>
      <c r="H39"/>
      <c r="I39"/>
      <c r="J39"/>
      <c r="K39" s="63"/>
      <c r="L39"/>
      <c r="M39"/>
    </row>
    <row r="40" spans="1:13" s="24" customFormat="1" ht="12.75" customHeight="1" x14ac:dyDescent="0.25">
      <c r="A40" s="62"/>
      <c r="B40" s="112" t="s">
        <v>52</v>
      </c>
      <c r="C40" s="113" t="s">
        <v>48</v>
      </c>
      <c r="D40" s="158">
        <v>0.8</v>
      </c>
      <c r="E40" s="92" t="s">
        <v>53</v>
      </c>
      <c r="F40" s="92">
        <v>160000</v>
      </c>
      <c r="G40" s="114">
        <f t="shared" si="1"/>
        <v>128000</v>
      </c>
      <c r="H40"/>
      <c r="I40"/>
      <c r="J40"/>
      <c r="K40"/>
      <c r="L40"/>
      <c r="M40"/>
    </row>
    <row r="41" spans="1:13" s="22" customFormat="1" ht="12.75" customHeight="1" x14ac:dyDescent="0.25">
      <c r="A41" s="11"/>
      <c r="B41" s="96" t="s">
        <v>54</v>
      </c>
      <c r="C41" s="109"/>
      <c r="D41" s="110"/>
      <c r="E41" s="110"/>
      <c r="F41" s="110"/>
      <c r="G41" s="111">
        <f>SUM(G37:G40)</f>
        <v>256000</v>
      </c>
    </row>
    <row r="42" spans="1:13" s="22" customFormat="1" ht="12" customHeight="1" x14ac:dyDescent="0.25">
      <c r="A42" s="11"/>
      <c r="B42" s="77"/>
      <c r="C42" s="99"/>
      <c r="D42" s="77"/>
      <c r="E42" s="81"/>
      <c r="F42" s="100"/>
      <c r="G42" s="101"/>
    </row>
    <row r="43" spans="1:13" s="22" customFormat="1" ht="12" customHeight="1" x14ac:dyDescent="0.25">
      <c r="A43" s="11"/>
      <c r="B43" s="82" t="s">
        <v>55</v>
      </c>
      <c r="C43" s="102"/>
      <c r="D43" s="103"/>
      <c r="E43" s="84"/>
      <c r="F43" s="83"/>
      <c r="G43" s="84"/>
    </row>
    <row r="44" spans="1:13" s="22" customFormat="1" ht="24" customHeight="1" x14ac:dyDescent="0.25">
      <c r="A44" s="11"/>
      <c r="B44" s="85" t="s">
        <v>56</v>
      </c>
      <c r="C44" s="105" t="s">
        <v>57</v>
      </c>
      <c r="D44" s="85" t="s">
        <v>58</v>
      </c>
      <c r="E44" s="86" t="s">
        <v>28</v>
      </c>
      <c r="F44" s="85" t="s">
        <v>29</v>
      </c>
      <c r="G44" s="86" t="s">
        <v>30</v>
      </c>
      <c r="K44" s="25"/>
    </row>
    <row r="45" spans="1:13" s="22" customFormat="1" ht="12.75" customHeight="1" x14ac:dyDescent="0.25">
      <c r="A45" s="11"/>
      <c r="B45" s="115" t="s">
        <v>59</v>
      </c>
      <c r="C45" s="116"/>
      <c r="D45" s="117"/>
      <c r="E45" s="112"/>
      <c r="F45" s="107"/>
      <c r="G45" s="118"/>
      <c r="K45" s="25"/>
    </row>
    <row r="46" spans="1:13" s="22" customFormat="1" ht="12.75" customHeight="1" x14ac:dyDescent="0.25">
      <c r="A46" s="11"/>
      <c r="B46" s="119" t="s">
        <v>60</v>
      </c>
      <c r="C46" s="116" t="s">
        <v>61</v>
      </c>
      <c r="D46" s="117">
        <v>180</v>
      </c>
      <c r="E46" s="88" t="s">
        <v>62</v>
      </c>
      <c r="F46" s="94">
        <v>6000</v>
      </c>
      <c r="G46" s="120">
        <f>+D46*F46</f>
        <v>1080000</v>
      </c>
    </row>
    <row r="47" spans="1:13" s="22" customFormat="1" ht="12.75" customHeight="1" x14ac:dyDescent="0.25">
      <c r="A47" s="11"/>
      <c r="B47" s="115" t="s">
        <v>63</v>
      </c>
      <c r="C47" s="116"/>
      <c r="D47" s="117"/>
      <c r="E47" s="92"/>
      <c r="F47" s="94"/>
      <c r="G47" s="120"/>
    </row>
    <row r="48" spans="1:13" s="22" customFormat="1" ht="12.75" customHeight="1" x14ac:dyDescent="0.25">
      <c r="A48" s="11"/>
      <c r="B48" s="119" t="s">
        <v>64</v>
      </c>
      <c r="C48" s="116" t="s">
        <v>61</v>
      </c>
      <c r="D48" s="117">
        <v>400</v>
      </c>
      <c r="E48" s="88" t="s">
        <v>62</v>
      </c>
      <c r="F48" s="94">
        <v>1312</v>
      </c>
      <c r="G48" s="120">
        <f>+D48*F48</f>
        <v>524800</v>
      </c>
    </row>
    <row r="49" spans="1:7" s="22" customFormat="1" ht="12.75" customHeight="1" x14ac:dyDescent="0.25">
      <c r="A49" s="11"/>
      <c r="B49" s="121" t="s">
        <v>65</v>
      </c>
      <c r="C49" s="116" t="s">
        <v>61</v>
      </c>
      <c r="D49" s="117">
        <v>100</v>
      </c>
      <c r="E49" s="88" t="s">
        <v>62</v>
      </c>
      <c r="F49" s="94">
        <v>1220</v>
      </c>
      <c r="G49" s="120">
        <f>+D49*F49</f>
        <v>122000</v>
      </c>
    </row>
    <row r="50" spans="1:7" s="22" customFormat="1" ht="12.75" customHeight="1" x14ac:dyDescent="0.25">
      <c r="A50" s="11"/>
      <c r="B50" s="115" t="s">
        <v>66</v>
      </c>
      <c r="C50" s="116"/>
      <c r="D50" s="117"/>
      <c r="E50" s="92"/>
      <c r="F50" s="94"/>
      <c r="G50" s="120"/>
    </row>
    <row r="51" spans="1:7" s="22" customFormat="1" ht="12.75" customHeight="1" x14ac:dyDescent="0.25">
      <c r="A51" s="11"/>
      <c r="B51" s="119" t="s">
        <v>67</v>
      </c>
      <c r="C51" s="116" t="s">
        <v>68</v>
      </c>
      <c r="D51" s="117">
        <v>2</v>
      </c>
      <c r="E51" s="88" t="s">
        <v>33</v>
      </c>
      <c r="F51" s="94">
        <v>19000</v>
      </c>
      <c r="G51" s="120">
        <f>+D51*F51</f>
        <v>38000</v>
      </c>
    </row>
    <row r="52" spans="1:7" s="22" customFormat="1" ht="12.75" customHeight="1" x14ac:dyDescent="0.25">
      <c r="A52" s="11"/>
      <c r="B52" s="119" t="s">
        <v>69</v>
      </c>
      <c r="C52" s="116" t="s">
        <v>61</v>
      </c>
      <c r="D52" s="159">
        <v>1</v>
      </c>
      <c r="E52" s="88" t="s">
        <v>51</v>
      </c>
      <c r="F52" s="94">
        <f>15603*1.19</f>
        <v>18567.57</v>
      </c>
      <c r="G52" s="120">
        <f>+D52*F52</f>
        <v>18567.57</v>
      </c>
    </row>
    <row r="53" spans="1:7" s="22" customFormat="1" ht="12.75" customHeight="1" x14ac:dyDescent="0.25">
      <c r="A53" s="11"/>
      <c r="B53" s="115" t="s">
        <v>70</v>
      </c>
      <c r="C53" s="116"/>
      <c r="D53" s="117"/>
      <c r="E53" s="88"/>
      <c r="F53" s="94"/>
      <c r="G53" s="120"/>
    </row>
    <row r="54" spans="1:7" s="22" customFormat="1" ht="12.75" customHeight="1" x14ac:dyDescent="0.25">
      <c r="A54" s="11"/>
      <c r="B54" s="121" t="s">
        <v>71</v>
      </c>
      <c r="C54" s="116" t="s">
        <v>68</v>
      </c>
      <c r="D54" s="117">
        <v>1</v>
      </c>
      <c r="E54" s="88" t="s">
        <v>37</v>
      </c>
      <c r="F54" s="94">
        <v>15500</v>
      </c>
      <c r="G54" s="120">
        <f>+D54*F54</f>
        <v>15500</v>
      </c>
    </row>
    <row r="55" spans="1:7" s="22" customFormat="1" ht="12.75" customHeight="1" x14ac:dyDescent="0.25">
      <c r="A55" s="11"/>
      <c r="B55" s="121" t="s">
        <v>72</v>
      </c>
      <c r="C55" s="116" t="s">
        <v>68</v>
      </c>
      <c r="D55" s="159">
        <v>0.2</v>
      </c>
      <c r="E55" s="88" t="s">
        <v>73</v>
      </c>
      <c r="F55" s="94">
        <v>27000</v>
      </c>
      <c r="G55" s="88">
        <f>+D55*F55</f>
        <v>5400</v>
      </c>
    </row>
    <row r="56" spans="1:7" s="22" customFormat="1" ht="12.75" customHeight="1" x14ac:dyDescent="0.25">
      <c r="A56" s="11"/>
      <c r="B56" s="122" t="s">
        <v>74</v>
      </c>
      <c r="C56" s="116"/>
      <c r="D56" s="117"/>
      <c r="E56" s="88"/>
      <c r="F56" s="94"/>
      <c r="G56" s="88"/>
    </row>
    <row r="57" spans="1:7" s="22" customFormat="1" ht="12.75" customHeight="1" x14ac:dyDescent="0.25">
      <c r="A57" s="11"/>
      <c r="B57" s="119" t="s">
        <v>75</v>
      </c>
      <c r="C57" s="116" t="s">
        <v>76</v>
      </c>
      <c r="D57" s="117">
        <f>G10/25</f>
        <v>240</v>
      </c>
      <c r="E57" s="92" t="s">
        <v>77</v>
      </c>
      <c r="F57" s="94">
        <v>110</v>
      </c>
      <c r="G57" s="88">
        <f t="shared" ref="G57" si="2">+D57*F57</f>
        <v>26400</v>
      </c>
    </row>
    <row r="58" spans="1:7" s="22" customFormat="1" ht="13.5" customHeight="1" x14ac:dyDescent="0.25">
      <c r="A58" s="11"/>
      <c r="B58" s="96" t="s">
        <v>78</v>
      </c>
      <c r="C58" s="109"/>
      <c r="D58" s="110"/>
      <c r="E58" s="110"/>
      <c r="F58" s="110"/>
      <c r="G58" s="111">
        <f>SUM(G45:G57)</f>
        <v>1830667.57</v>
      </c>
    </row>
    <row r="59" spans="1:7" s="22" customFormat="1" ht="12" customHeight="1" x14ac:dyDescent="0.25">
      <c r="A59" s="11"/>
      <c r="B59" s="82" t="s">
        <v>74</v>
      </c>
      <c r="C59" s="32"/>
      <c r="D59" s="103"/>
      <c r="E59" s="84"/>
      <c r="F59" s="83"/>
      <c r="G59" s="84"/>
    </row>
    <row r="60" spans="1:7" s="22" customFormat="1" ht="24" customHeight="1" x14ac:dyDescent="0.25">
      <c r="A60" s="11"/>
      <c r="B60" s="104" t="s">
        <v>79</v>
      </c>
      <c r="C60" s="105" t="s">
        <v>57</v>
      </c>
      <c r="D60" s="85" t="s">
        <v>58</v>
      </c>
      <c r="E60" s="106" t="s">
        <v>28</v>
      </c>
      <c r="F60" s="85" t="s">
        <v>29</v>
      </c>
      <c r="G60" s="106" t="s">
        <v>30</v>
      </c>
    </row>
    <row r="61" spans="1:7" s="22" customFormat="1" ht="12.75" customHeight="1" x14ac:dyDescent="0.25">
      <c r="A61" s="11"/>
      <c r="B61" s="123"/>
      <c r="C61" s="33"/>
      <c r="D61" s="34"/>
      <c r="E61" s="35"/>
      <c r="F61" s="36"/>
      <c r="G61" s="37"/>
    </row>
    <row r="62" spans="1:7" s="22" customFormat="1" ht="13.5" customHeight="1" x14ac:dyDescent="0.25">
      <c r="A62" s="11"/>
      <c r="B62" s="96" t="s">
        <v>80</v>
      </c>
      <c r="C62" s="109"/>
      <c r="D62" s="124"/>
      <c r="E62" s="125"/>
      <c r="F62" s="126"/>
      <c r="G62" s="127"/>
    </row>
    <row r="63" spans="1:7" s="22" customFormat="1" ht="12" customHeight="1" x14ac:dyDescent="0.25">
      <c r="A63" s="11"/>
      <c r="B63" s="77"/>
      <c r="C63" s="38"/>
      <c r="D63" s="39"/>
      <c r="E63" s="40"/>
      <c r="F63" s="41"/>
      <c r="G63" s="42"/>
    </row>
    <row r="64" spans="1:7" s="22" customFormat="1" ht="12" customHeight="1" x14ac:dyDescent="0.25">
      <c r="A64" s="11"/>
      <c r="B64" s="82" t="s">
        <v>81</v>
      </c>
      <c r="C64" s="128"/>
      <c r="D64" s="129"/>
      <c r="E64" s="130"/>
      <c r="F64" s="129"/>
      <c r="G64" s="131">
        <f>G28+G33+G41+G58</f>
        <v>2746667.5700000003</v>
      </c>
    </row>
    <row r="65" spans="1:7" s="22" customFormat="1" ht="12" customHeight="1" x14ac:dyDescent="0.25">
      <c r="A65" s="11"/>
      <c r="B65" s="132" t="s">
        <v>82</v>
      </c>
      <c r="C65" s="133"/>
      <c r="D65" s="134"/>
      <c r="E65" s="135"/>
      <c r="F65" s="134"/>
      <c r="G65" s="136">
        <f>G64*0.05</f>
        <v>137333.37850000002</v>
      </c>
    </row>
    <row r="66" spans="1:7" s="22" customFormat="1" ht="12" customHeight="1" x14ac:dyDescent="0.25">
      <c r="A66" s="11"/>
      <c r="B66" s="82" t="s">
        <v>83</v>
      </c>
      <c r="C66" s="128"/>
      <c r="D66" s="129"/>
      <c r="E66" s="130"/>
      <c r="F66" s="129"/>
      <c r="G66" s="131">
        <f>G65+G64</f>
        <v>2884000.9485000004</v>
      </c>
    </row>
    <row r="67" spans="1:7" s="22" customFormat="1" ht="12" customHeight="1" x14ac:dyDescent="0.25">
      <c r="A67" s="11"/>
      <c r="B67" s="132" t="s">
        <v>84</v>
      </c>
      <c r="C67" s="133"/>
      <c r="D67" s="134"/>
      <c r="E67" s="135"/>
      <c r="F67" s="134"/>
      <c r="G67" s="136">
        <f>G13</f>
        <v>6000000</v>
      </c>
    </row>
    <row r="68" spans="1:7" s="22" customFormat="1" ht="12" customHeight="1" x14ac:dyDescent="0.25">
      <c r="A68" s="11"/>
      <c r="B68" s="82" t="s">
        <v>85</v>
      </c>
      <c r="C68" s="128"/>
      <c r="D68" s="129"/>
      <c r="E68" s="130"/>
      <c r="F68" s="129"/>
      <c r="G68" s="131">
        <f>G67-G66</f>
        <v>3115999.0514999996</v>
      </c>
    </row>
    <row r="69" spans="1:7" s="22" customFormat="1" ht="12" customHeight="1" x14ac:dyDescent="0.25">
      <c r="A69" s="11"/>
      <c r="B69" s="2" t="s">
        <v>86</v>
      </c>
      <c r="C69" s="3"/>
      <c r="D69" s="3"/>
      <c r="E69" s="4"/>
      <c r="F69" s="3"/>
      <c r="G69" s="5"/>
    </row>
    <row r="70" spans="1:7" s="22" customFormat="1" ht="12.75" customHeight="1" thickBot="1" x14ac:dyDescent="0.3">
      <c r="A70" s="11"/>
      <c r="B70" s="6"/>
      <c r="C70" s="3"/>
      <c r="D70" s="3"/>
      <c r="E70" s="4"/>
      <c r="F70" s="3"/>
      <c r="G70" s="5"/>
    </row>
    <row r="71" spans="1:7" s="22" customFormat="1" ht="12" customHeight="1" x14ac:dyDescent="0.25">
      <c r="A71" s="11"/>
      <c r="B71" s="7" t="s">
        <v>87</v>
      </c>
      <c r="C71" s="8"/>
      <c r="D71" s="8"/>
      <c r="E71" s="9"/>
      <c r="F71" s="10"/>
      <c r="G71" s="5"/>
    </row>
    <row r="72" spans="1:7" s="22" customFormat="1" ht="12" customHeight="1" x14ac:dyDescent="0.25">
      <c r="A72" s="11"/>
      <c r="B72" s="2" t="s">
        <v>88</v>
      </c>
      <c r="C72" s="11"/>
      <c r="D72" s="11"/>
      <c r="E72" s="12"/>
      <c r="F72" s="13"/>
      <c r="G72" s="5"/>
    </row>
    <row r="73" spans="1:7" s="22" customFormat="1" ht="12" customHeight="1" x14ac:dyDescent="0.25">
      <c r="A73" s="11"/>
      <c r="B73" s="2" t="s">
        <v>89</v>
      </c>
      <c r="C73" s="11"/>
      <c r="D73" s="11"/>
      <c r="E73" s="12"/>
      <c r="F73" s="13"/>
      <c r="G73" s="5"/>
    </row>
    <row r="74" spans="1:7" s="22" customFormat="1" ht="12" customHeight="1" x14ac:dyDescent="0.25">
      <c r="A74" s="11"/>
      <c r="B74" s="2" t="s">
        <v>90</v>
      </c>
      <c r="C74" s="11"/>
      <c r="D74" s="11"/>
      <c r="E74" s="12"/>
      <c r="F74" s="13"/>
      <c r="G74" s="5"/>
    </row>
    <row r="75" spans="1:7" s="22" customFormat="1" ht="12" customHeight="1" x14ac:dyDescent="0.25">
      <c r="A75" s="11"/>
      <c r="B75" s="2" t="s">
        <v>91</v>
      </c>
      <c r="C75" s="11"/>
      <c r="D75" s="11"/>
      <c r="E75" s="12"/>
      <c r="F75" s="13"/>
      <c r="G75" s="5"/>
    </row>
    <row r="76" spans="1:7" s="22" customFormat="1" ht="12" customHeight="1" x14ac:dyDescent="0.25">
      <c r="A76" s="11"/>
      <c r="B76" s="2" t="s">
        <v>92</v>
      </c>
      <c r="C76" s="11"/>
      <c r="D76" s="11"/>
      <c r="E76" s="12"/>
      <c r="F76" s="13"/>
      <c r="G76" s="5"/>
    </row>
    <row r="77" spans="1:7" s="22" customFormat="1" ht="12.75" customHeight="1" thickBot="1" x14ac:dyDescent="0.3">
      <c r="A77" s="11"/>
      <c r="B77" s="14" t="s">
        <v>93</v>
      </c>
      <c r="C77" s="15"/>
      <c r="D77" s="15"/>
      <c r="E77" s="16"/>
      <c r="F77" s="17"/>
      <c r="G77" s="5"/>
    </row>
    <row r="78" spans="1:7" s="22" customFormat="1" ht="12.75" customHeight="1" thickBot="1" x14ac:dyDescent="0.3">
      <c r="A78" s="11"/>
      <c r="B78" s="6"/>
      <c r="C78" s="11"/>
      <c r="D78" s="11"/>
      <c r="E78" s="12"/>
      <c r="F78" s="11"/>
      <c r="G78" s="5"/>
    </row>
    <row r="79" spans="1:7" s="22" customFormat="1" ht="15" customHeight="1" thickBot="1" x14ac:dyDescent="0.3">
      <c r="A79" s="11"/>
      <c r="B79" s="148" t="s">
        <v>94</v>
      </c>
      <c r="C79" s="149"/>
      <c r="D79" s="49"/>
      <c r="E79" s="50"/>
      <c r="F79" s="18"/>
      <c r="G79" s="5"/>
    </row>
    <row r="80" spans="1:7" s="22" customFormat="1" ht="12" customHeight="1" x14ac:dyDescent="0.25">
      <c r="A80" s="11"/>
      <c r="B80" s="51" t="s">
        <v>79</v>
      </c>
      <c r="C80" s="52" t="s">
        <v>95</v>
      </c>
      <c r="D80" s="53" t="s">
        <v>96</v>
      </c>
      <c r="E80" s="50"/>
      <c r="F80" s="18"/>
      <c r="G80" s="5"/>
    </row>
    <row r="81" spans="1:7" s="22" customFormat="1" ht="12" customHeight="1" x14ac:dyDescent="0.25">
      <c r="A81" s="11"/>
      <c r="B81" s="137" t="s">
        <v>97</v>
      </c>
      <c r="C81" s="138">
        <f>G28</f>
        <v>660000</v>
      </c>
      <c r="D81" s="139">
        <f>(C81/C87)</f>
        <v>0.22884874581725537</v>
      </c>
      <c r="E81" s="50"/>
      <c r="F81" s="18"/>
      <c r="G81" s="5"/>
    </row>
    <row r="82" spans="1:7" s="22" customFormat="1" ht="12" customHeight="1" x14ac:dyDescent="0.25">
      <c r="A82" s="11"/>
      <c r="B82" s="137" t="s">
        <v>98</v>
      </c>
      <c r="C82" s="138">
        <f>G33</f>
        <v>0</v>
      </c>
      <c r="D82" s="139">
        <f>C82/C87</f>
        <v>0</v>
      </c>
      <c r="E82" s="50"/>
      <c r="F82" s="18"/>
      <c r="G82" s="5"/>
    </row>
    <row r="83" spans="1:7" s="22" customFormat="1" ht="12" customHeight="1" x14ac:dyDescent="0.25">
      <c r="A83" s="11"/>
      <c r="B83" s="137" t="s">
        <v>99</v>
      </c>
      <c r="C83" s="138">
        <f>G41</f>
        <v>256000</v>
      </c>
      <c r="D83" s="139">
        <f>(C83/C87)</f>
        <v>8.8765574135177841E-2</v>
      </c>
      <c r="E83" s="50"/>
      <c r="F83" s="18"/>
      <c r="G83" s="5"/>
    </row>
    <row r="84" spans="1:7" s="22" customFormat="1" ht="12" customHeight="1" x14ac:dyDescent="0.25">
      <c r="A84" s="11"/>
      <c r="B84" s="137" t="s">
        <v>56</v>
      </c>
      <c r="C84" s="138">
        <f>G58</f>
        <v>1830667.57</v>
      </c>
      <c r="D84" s="139">
        <f>(C84/C87)</f>
        <v>0.63476663242851905</v>
      </c>
      <c r="E84" s="50"/>
      <c r="F84" s="18"/>
      <c r="G84" s="5"/>
    </row>
    <row r="85" spans="1:7" s="22" customFormat="1" ht="12" customHeight="1" x14ac:dyDescent="0.25">
      <c r="A85" s="11"/>
      <c r="B85" s="137" t="s">
        <v>100</v>
      </c>
      <c r="C85" s="140">
        <f>G62</f>
        <v>0</v>
      </c>
      <c r="D85" s="139">
        <f>(C85/C87)</f>
        <v>0</v>
      </c>
      <c r="E85" s="54"/>
      <c r="F85" s="19"/>
      <c r="G85" s="5"/>
    </row>
    <row r="86" spans="1:7" s="22" customFormat="1" ht="12" customHeight="1" x14ac:dyDescent="0.25">
      <c r="A86" s="11"/>
      <c r="B86" s="137" t="s">
        <v>101</v>
      </c>
      <c r="C86" s="140">
        <f>G65</f>
        <v>137333.37850000002</v>
      </c>
      <c r="D86" s="139">
        <f>(C86/C87)</f>
        <v>4.7619047619047616E-2</v>
      </c>
      <c r="E86" s="54"/>
      <c r="F86" s="19"/>
      <c r="G86" s="5"/>
    </row>
    <row r="87" spans="1:7" s="22" customFormat="1" ht="12.75" customHeight="1" thickBot="1" x14ac:dyDescent="0.3">
      <c r="A87" s="11"/>
      <c r="B87" s="141" t="s">
        <v>102</v>
      </c>
      <c r="C87" s="142">
        <f>SUM(C81:C86)</f>
        <v>2884000.9485000004</v>
      </c>
      <c r="D87" s="143">
        <f>SUM(D81:D86)</f>
        <v>1</v>
      </c>
      <c r="E87" s="54"/>
      <c r="F87" s="19"/>
      <c r="G87" s="5"/>
    </row>
    <row r="88" spans="1:7" s="22" customFormat="1" ht="12" customHeight="1" x14ac:dyDescent="0.25">
      <c r="A88" s="11"/>
      <c r="B88" s="55"/>
      <c r="C88" s="56"/>
      <c r="D88" s="56"/>
      <c r="E88" s="57"/>
      <c r="F88" s="3"/>
      <c r="G88" s="5"/>
    </row>
    <row r="89" spans="1:7" s="22" customFormat="1" ht="12.75" customHeight="1" thickBot="1" x14ac:dyDescent="0.3">
      <c r="A89" s="11"/>
      <c r="B89" s="58"/>
      <c r="C89" s="56"/>
      <c r="D89" s="56"/>
      <c r="E89" s="57"/>
      <c r="F89" s="3"/>
      <c r="G89" s="5"/>
    </row>
    <row r="90" spans="1:7" s="22" customFormat="1" ht="12" customHeight="1" x14ac:dyDescent="0.25">
      <c r="A90" s="11"/>
      <c r="B90" s="59"/>
      <c r="C90" s="60" t="s">
        <v>103</v>
      </c>
      <c r="D90" s="59"/>
      <c r="E90" s="61"/>
      <c r="F90" s="19"/>
      <c r="G90" s="5"/>
    </row>
    <row r="91" spans="1:7" s="22" customFormat="1" ht="12" customHeight="1" x14ac:dyDescent="0.25">
      <c r="A91" s="11"/>
      <c r="B91" s="144" t="s">
        <v>104</v>
      </c>
      <c r="C91" s="145">
        <v>5950</v>
      </c>
      <c r="D91" s="145">
        <f>G10</f>
        <v>6000</v>
      </c>
      <c r="E91" s="65">
        <v>6005</v>
      </c>
      <c r="F91" s="20"/>
      <c r="G91" s="21"/>
    </row>
    <row r="92" spans="1:7" s="22" customFormat="1" ht="12.75" customHeight="1" thickBot="1" x14ac:dyDescent="0.3">
      <c r="A92" s="11"/>
      <c r="B92" s="66" t="s">
        <v>105</v>
      </c>
      <c r="C92" s="67">
        <f>(G66/C91)</f>
        <v>484.70604176470596</v>
      </c>
      <c r="D92" s="67">
        <f>(G66/D91)</f>
        <v>480.66682475000005</v>
      </c>
      <c r="E92" s="68">
        <f>(G66/E91)</f>
        <v>480.26660258118244</v>
      </c>
      <c r="F92" s="20"/>
      <c r="G92" s="21"/>
    </row>
    <row r="93" spans="1:7" s="22" customFormat="1" ht="15.6" customHeight="1" x14ac:dyDescent="0.25">
      <c r="A93" s="11"/>
      <c r="B93" s="2" t="s">
        <v>106</v>
      </c>
      <c r="C93" s="11"/>
      <c r="D93" s="11"/>
      <c r="E93" s="12"/>
      <c r="F93" s="11"/>
      <c r="G93" s="12"/>
    </row>
  </sheetData>
  <mergeCells count="8">
    <mergeCell ref="B18:G18"/>
    <mergeCell ref="B79:C79"/>
    <mergeCell ref="E10:F10"/>
    <mergeCell ref="E11:F11"/>
    <mergeCell ref="E12:F12"/>
    <mergeCell ref="E14:F14"/>
    <mergeCell ref="E15:F15"/>
    <mergeCell ref="E16:F16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 2021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Vivanco Opazo Aida Ivone</dc:creator>
  <cp:keywords/>
  <dc:description/>
  <cp:lastModifiedBy>BENI LAGOS ANA MARIA</cp:lastModifiedBy>
  <cp:revision/>
  <dcterms:created xsi:type="dcterms:W3CDTF">2021-01-15T13:39:47Z</dcterms:created>
  <dcterms:modified xsi:type="dcterms:W3CDTF">2022-06-22T17:30:02Z</dcterms:modified>
  <cp:category/>
  <cp:contentStatus/>
</cp:coreProperties>
</file>