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412"/>
  <workbookPr/>
  <mc:AlternateContent xmlns:mc="http://schemas.openxmlformats.org/markup-compatibility/2006">
    <mc:Choice Requires="x15">
      <x15ac:absPath xmlns:x15ac="http://schemas.microsoft.com/office/spreadsheetml/2010/11/ac" url="C:\Users\cpinoo\Desktop\Claudio Escritorio\CLAUDIO\DIRECCION REGIONAL\Asistencia Financiera\Fichas Tecnicas 2022\Fichas Tecnicas Ñuble 2022\Agencia de Area Chillán\"/>
    </mc:Choice>
  </mc:AlternateContent>
  <xr:revisionPtr revIDLastSave="6" documentId="11_7403B84AB1F5C9C974985A09BE5D8CA5AD64C0C0" xr6:coauthVersionLast="47" xr6:coauthVersionMax="47" xr10:uidLastSave="{5C6F1D81-FC32-4413-9908-1EA1D9F45E0D}"/>
  <bookViews>
    <workbookView xWindow="0" yWindow="0" windowWidth="20490" windowHeight="7755" xr2:uid="{00000000-000D-0000-FFFF-FFFF00000000}"/>
  </bookViews>
  <sheets>
    <sheet name="ARVEJA VERDE" sheetId="1" r:id="rId1"/>
  </sheets>
  <definedNames>
    <definedName name="_xlnm.Print_Area" localSheetId="0">'ARVEJA VERDE'!$A$1:$F$87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F47" i="1" l="1"/>
  <c r="F45" i="1"/>
  <c r="F50" i="1"/>
  <c r="F49" i="1"/>
  <c r="F55" i="1"/>
  <c r="F56" i="1"/>
  <c r="F57" i="1"/>
  <c r="F20" i="1"/>
  <c r="F21" i="1"/>
  <c r="F22" i="1"/>
  <c r="F23" i="1"/>
  <c r="F24" i="1"/>
  <c r="F25" i="1"/>
  <c r="F34" i="1"/>
  <c r="F35" i="1"/>
  <c r="F36" i="1"/>
  <c r="F42" i="1"/>
  <c r="F44" i="1"/>
  <c r="F51" i="1"/>
  <c r="B80" i="1"/>
  <c r="F30" i="1"/>
  <c r="B77" i="1"/>
  <c r="B76" i="1"/>
  <c r="F11" i="1"/>
  <c r="F62" i="1"/>
  <c r="B79" i="1"/>
  <c r="F37" i="1" l="1"/>
  <c r="F59" i="1" s="1"/>
  <c r="F60" i="1" s="1"/>
  <c r="B78" i="1" l="1"/>
  <c r="F61" i="1"/>
  <c r="B81" i="1"/>
  <c r="C86" i="1" l="1"/>
  <c r="B86" i="1"/>
  <c r="D86" i="1"/>
  <c r="F63" i="1"/>
  <c r="B82" i="1"/>
  <c r="C80" i="1" l="1"/>
  <c r="C79" i="1"/>
  <c r="C76" i="1"/>
  <c r="C78" i="1"/>
  <c r="C81" i="1"/>
  <c r="C82" i="1" l="1"/>
</calcChain>
</file>

<file path=xl/sharedStrings.xml><?xml version="1.0" encoding="utf-8"?>
<sst xmlns="http://schemas.openxmlformats.org/spreadsheetml/2006/main" count="145" uniqueCount="106">
  <si>
    <t>RUBRO O CULTIVO</t>
  </si>
  <si>
    <t xml:space="preserve">Arveja Verde </t>
  </si>
  <si>
    <t>RENDIMIENTO (sacos/Há.)</t>
  </si>
  <si>
    <t>VARIEDAD</t>
  </si>
  <si>
    <t>Utrillo</t>
  </si>
  <si>
    <t>FECHA ESTIMADA  PRECIO VENTA</t>
  </si>
  <si>
    <t>Noviembre</t>
  </si>
  <si>
    <t>NIVEL TECNOLÓGICO</t>
  </si>
  <si>
    <t>Medio</t>
  </si>
  <si>
    <t>PRECIO ESPERADO ($/SACO)</t>
  </si>
  <si>
    <t>REGIÓN</t>
  </si>
  <si>
    <t>Ñuble</t>
  </si>
  <si>
    <t>INGRESO ESPERADO, con IVA ($)</t>
  </si>
  <si>
    <t>AGENCIA DE ÁREA</t>
  </si>
  <si>
    <t>Chillán</t>
  </si>
  <si>
    <t>DESTINO PRODUCCION</t>
  </si>
  <si>
    <t>Directa predio - Intermediarios</t>
  </si>
  <si>
    <t>COMUNA/LOCALIDAD</t>
  </si>
  <si>
    <t>Todas las comunas</t>
  </si>
  <si>
    <t>FECHA DE COSECHA</t>
  </si>
  <si>
    <t>Septiembre - Octubre</t>
  </si>
  <si>
    <t>FECHA PRECIO INSUMOS</t>
  </si>
  <si>
    <t>CONTINGENCIA</t>
  </si>
  <si>
    <t>Sequía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</si>
  <si>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</si>
  <si>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</si>
  <si>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</si>
  <si>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</si>
  <si>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</si>
  <si>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</si>
  <si>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</si>
  <si>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</si>
  <si>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Siembra</t>
  </si>
  <si>
    <t>jh</t>
  </si>
  <si>
    <t xml:space="preserve">Jun </t>
  </si>
  <si>
    <t>Limpieza maleza</t>
  </si>
  <si>
    <t>Jun</t>
  </si>
  <si>
    <t>Riego</t>
  </si>
  <si>
    <t>Oct - Dic</t>
  </si>
  <si>
    <t>Aplicación Agroquímicos</t>
  </si>
  <si>
    <t>Jun - Sept</t>
  </si>
  <si>
    <t>Cosecha</t>
  </si>
  <si>
    <t>Subtotal Jornadas Hombre</t>
  </si>
  <si>
    <t>JORNADAS ANIMAL</t>
  </si>
  <si>
    <t>Subtotal Jornadas Animal</t>
  </si>
  <si>
    <t>MAQUINARIA</t>
  </si>
  <si>
    <t>Aradura</t>
  </si>
  <si>
    <t>JM</t>
  </si>
  <si>
    <t xml:space="preserve">May </t>
  </si>
  <si>
    <t>Rastraje</t>
  </si>
  <si>
    <t>May</t>
  </si>
  <si>
    <t>Surcadura</t>
  </si>
  <si>
    <t>Subtotal Costo Maquinaria</t>
  </si>
  <si>
    <t>INSUMOS</t>
  </si>
  <si>
    <t>Insumos</t>
  </si>
  <si>
    <t>Unidad (Kg/l/u)</t>
  </si>
  <si>
    <t>Cantidad (Kg/l/u)</t>
  </si>
  <si>
    <t>PLANTAS</t>
  </si>
  <si>
    <t xml:space="preserve">Semilla </t>
  </si>
  <si>
    <t>kg</t>
  </si>
  <si>
    <t xml:space="preserve">Ago </t>
  </si>
  <si>
    <t>FERTILIZANTES</t>
  </si>
  <si>
    <t>Superfosfato Triple</t>
  </si>
  <si>
    <t>Salitre potásico</t>
  </si>
  <si>
    <t>Oct</t>
  </si>
  <si>
    <t>FUNGICIDAS</t>
  </si>
  <si>
    <t>Manzate 200</t>
  </si>
  <si>
    <t>INSECTICIDAS</t>
  </si>
  <si>
    <t>Zero 5EC</t>
  </si>
  <si>
    <t xml:space="preserve">lt </t>
  </si>
  <si>
    <t>1</t>
  </si>
  <si>
    <t>Lorsban Plus</t>
  </si>
  <si>
    <t>Subtotal Insumos</t>
  </si>
  <si>
    <t>OTROS</t>
  </si>
  <si>
    <t>Item</t>
  </si>
  <si>
    <t>Saco</t>
  </si>
  <si>
    <t xml:space="preserve">unidad </t>
  </si>
  <si>
    <t>ARRIENDO DE TIERRAS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</si>
  <si>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</si>
  <si>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</si>
  <si>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</si>
  <si>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</si>
  <si>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</si>
  <si>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</si>
  <si>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</si>
  <si>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</si>
  <si>
    <t>1. Precios de insumos y productos se expresan con IVA.</t>
  </si>
  <si>
    <t>2.  Precio de Insumos corresponde a  precios  colocados en el predio</t>
  </si>
  <si>
    <t>3. Precio esperado por ventas corresponde a precio colocado en el domicilio del comprador, ( incluye Ingreso a Feria)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</si>
  <si>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</si>
  <si>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</si>
  <si>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</si>
  <si>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</si>
  <si>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$/Saco/há</t>
  </si>
  <si>
    <t>%</t>
  </si>
  <si>
    <t>Mano de obra</t>
  </si>
  <si>
    <t>IVA</t>
  </si>
  <si>
    <t>Jornada Animal</t>
  </si>
  <si>
    <t>Maquinaria</t>
  </si>
  <si>
    <t>Otros</t>
  </si>
  <si>
    <t>Imprevistos</t>
  </si>
  <si>
    <t>COSTO TOTAL/hà.</t>
  </si>
  <si>
    <t>ESCENARIOS COSTO UNITARIO  ($/sacos)</t>
  </si>
  <si>
    <t>Rendimiento (saco/há)</t>
  </si>
  <si>
    <t>Costo unitario ($/saco) (*)</t>
  </si>
  <si>
    <t>(*): Este valor representa el valor mìnimo de venta del producto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</si>
</sst>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 * #,##0_ ;_ * \-#,##0_ ;_ * &quot;-&quot;_ ;_ @_ "/>
    <numFmt numFmtId="165" formatCode="&quot; &quot;* #,##0&quot;   &quot;;&quot;-&quot;* #,##0&quot;   &quot;;&quot; &quot;* &quot;-&quot;??&quot;   &quot;"/>
    <numFmt numFmtId="166" formatCode="[$$-340A]#,##0"/>
  </numFmts>
  <fonts count="11">
    <font>
      <sz val="11"/>
      <color indexed="8"/>
      <name val="Calibri"/>
    </font>
    <font>
      <sz val="8"/>
      <color indexed="8"/>
      <name val="Arial Narrow"/>
      <family val="2"/>
    </font>
    <font>
      <b/>
      <sz val="8"/>
      <color indexed="9"/>
      <name val="Arial Narrow"/>
      <family val="2"/>
    </font>
    <font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sz val="8"/>
      <name val="Arial Narrow"/>
      <family val="2"/>
    </font>
    <font>
      <b/>
      <sz val="8"/>
      <color indexed="15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11"/>
      <color indexed="8"/>
      <name val="Calibri"/>
    </font>
  </fonts>
  <fills count="11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 style="medium">
        <color indexed="8"/>
      </left>
      <right/>
      <top/>
      <bottom/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64"/>
      </bottom>
      <diagonal/>
    </border>
    <border>
      <left/>
      <right style="medium">
        <color indexed="8"/>
      </right>
      <top/>
      <bottom style="medium">
        <color indexed="64"/>
      </bottom>
      <diagonal/>
    </border>
    <border>
      <left style="thin">
        <color indexed="11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10"/>
      </right>
      <top/>
      <bottom style="thin">
        <color indexed="8"/>
      </bottom>
      <diagonal/>
    </border>
    <border>
      <left style="thin">
        <color indexed="11"/>
      </left>
      <right/>
      <top style="thin">
        <color indexed="11"/>
      </top>
      <bottom style="thin">
        <color indexed="11"/>
      </bottom>
      <diagonal/>
    </border>
    <border>
      <left/>
      <right/>
      <top style="thin">
        <color indexed="11"/>
      </top>
      <bottom style="thin">
        <color indexed="11"/>
      </bottom>
      <diagonal/>
    </border>
    <border>
      <left/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/>
      <top style="thin">
        <color indexed="8"/>
      </top>
      <bottom style="thin">
        <color indexed="11"/>
      </bottom>
      <diagonal/>
    </border>
    <border>
      <left/>
      <right/>
      <top style="thin">
        <color indexed="8"/>
      </top>
      <bottom style="thin">
        <color indexed="11"/>
      </bottom>
      <diagonal/>
    </border>
    <border>
      <left/>
      <right style="thin">
        <color indexed="11"/>
      </right>
      <top style="thin">
        <color indexed="8"/>
      </top>
      <bottom style="thin">
        <color indexed="11"/>
      </bottom>
      <diagonal/>
    </border>
    <border>
      <left style="thin">
        <color indexed="11"/>
      </left>
      <right/>
      <top/>
      <bottom style="thin">
        <color indexed="11"/>
      </bottom>
      <diagonal/>
    </border>
    <border>
      <left/>
      <right/>
      <top/>
      <bottom style="thin">
        <color indexed="11"/>
      </bottom>
      <diagonal/>
    </border>
    <border>
      <left/>
      <right style="thin">
        <color indexed="10"/>
      </right>
      <top/>
      <bottom style="thin">
        <color indexed="11"/>
      </bottom>
      <diagonal/>
    </border>
    <border>
      <left/>
      <right style="thin">
        <color indexed="11"/>
      </right>
      <top/>
      <bottom style="thin">
        <color indexed="11"/>
      </bottom>
      <diagonal/>
    </border>
    <border>
      <left style="thin">
        <color indexed="64"/>
      </left>
      <right/>
      <top style="thin">
        <color indexed="64"/>
      </top>
      <bottom style="thin">
        <color indexed="11"/>
      </bottom>
      <diagonal/>
    </border>
    <border>
      <left/>
      <right/>
      <top style="thin">
        <color indexed="64"/>
      </top>
      <bottom style="thin">
        <color indexed="11"/>
      </bottom>
      <diagonal/>
    </border>
    <border>
      <left/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11"/>
      </bottom>
      <diagonal/>
    </border>
    <border>
      <left style="thin">
        <color indexed="64"/>
      </left>
      <right/>
      <top style="thin">
        <color indexed="11"/>
      </top>
      <bottom style="thin">
        <color indexed="64"/>
      </bottom>
      <diagonal/>
    </border>
    <border>
      <left/>
      <right/>
      <top style="thin">
        <color indexed="11"/>
      </top>
      <bottom style="thin">
        <color indexed="64"/>
      </bottom>
      <diagonal/>
    </border>
    <border>
      <left/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/>
      <diagonal/>
    </border>
    <border>
      <left style="thin">
        <color indexed="10"/>
      </left>
      <right style="thin">
        <color indexed="10"/>
      </right>
      <top/>
      <bottom style="thin">
        <color indexed="8"/>
      </bottom>
      <diagonal/>
    </border>
  </borders>
  <cellStyleXfs count="2">
    <xf numFmtId="0" fontId="0" fillId="0" borderId="0" applyNumberFormat="0" applyFill="0" applyBorder="0" applyProtection="0"/>
    <xf numFmtId="164" fontId="10" fillId="0" borderId="0" applyFont="0" applyFill="0" applyBorder="0" applyAlignment="0" applyProtection="0"/>
  </cellStyleXfs>
  <cellXfs count="166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1" fillId="0" borderId="0" xfId="0" applyNumberFormat="1" applyFont="1" applyAlignment="1">
      <alignment vertical="center" wrapText="1"/>
    </xf>
    <xf numFmtId="0" fontId="1" fillId="0" borderId="0" xfId="0" applyFont="1" applyAlignment="1">
      <alignment vertical="center" wrapText="1"/>
    </xf>
    <xf numFmtId="0" fontId="1" fillId="2" borderId="2" xfId="0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right" vertical="center" wrapText="1"/>
    </xf>
    <xf numFmtId="3" fontId="1" fillId="2" borderId="3" xfId="0" applyNumberFormat="1" applyFont="1" applyFill="1" applyBorder="1" applyAlignment="1">
      <alignment vertical="center" wrapText="1"/>
    </xf>
    <xf numFmtId="166" fontId="1" fillId="2" borderId="3" xfId="0" applyNumberFormat="1" applyFont="1" applyFill="1" applyBorder="1" applyAlignment="1">
      <alignment horizontal="right" vertical="center" wrapText="1"/>
    </xf>
    <xf numFmtId="0" fontId="1" fillId="2" borderId="4" xfId="0" applyFont="1" applyFill="1" applyBorder="1" applyAlignment="1">
      <alignment vertical="center" wrapText="1"/>
    </xf>
    <xf numFmtId="0" fontId="1" fillId="2" borderId="4" xfId="0" applyFont="1" applyFill="1" applyBorder="1" applyAlignment="1">
      <alignment horizontal="justify" vertical="center" wrapText="1"/>
    </xf>
    <xf numFmtId="0" fontId="1" fillId="2" borderId="5" xfId="0" applyFont="1" applyFill="1" applyBorder="1" applyAlignment="1">
      <alignment vertical="center" wrapText="1"/>
    </xf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 wrapText="1"/>
    </xf>
    <xf numFmtId="49" fontId="1" fillId="2" borderId="3" xfId="0" applyNumberFormat="1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 wrapText="1"/>
    </xf>
    <xf numFmtId="166" fontId="3" fillId="3" borderId="3" xfId="0" applyNumberFormat="1" applyFont="1" applyFill="1" applyBorder="1" applyAlignment="1">
      <alignment vertical="center" wrapText="1"/>
    </xf>
    <xf numFmtId="3" fontId="1" fillId="2" borderId="6" xfId="0" applyNumberFormat="1" applyFont="1" applyFill="1" applyBorder="1" applyAlignment="1">
      <alignment vertical="center" wrapText="1"/>
    </xf>
    <xf numFmtId="49" fontId="2" fillId="3" borderId="8" xfId="0" applyNumberFormat="1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vertical="center" wrapText="1"/>
    </xf>
    <xf numFmtId="0" fontId="1" fillId="2" borderId="8" xfId="0" applyFont="1" applyFill="1" applyBorder="1" applyAlignment="1">
      <alignment horizontal="center" vertical="center" wrapText="1"/>
    </xf>
    <xf numFmtId="0" fontId="1" fillId="2" borderId="8" xfId="0" applyFont="1" applyFill="1" applyBorder="1" applyAlignment="1">
      <alignment horizontal="left" vertical="center" wrapText="1"/>
    </xf>
    <xf numFmtId="166" fontId="1" fillId="2" borderId="8" xfId="0" applyNumberFormat="1" applyFont="1" applyFill="1" applyBorder="1" applyAlignment="1">
      <alignment vertical="center" wrapText="1"/>
    </xf>
    <xf numFmtId="166" fontId="3" fillId="3" borderId="8" xfId="0" applyNumberFormat="1" applyFont="1" applyFill="1" applyBorder="1" applyAlignment="1">
      <alignment vertical="center" wrapText="1"/>
    </xf>
    <xf numFmtId="0" fontId="1" fillId="2" borderId="9" xfId="0" applyFont="1" applyFill="1" applyBorder="1" applyAlignment="1">
      <alignment vertical="center" wrapText="1"/>
    </xf>
    <xf numFmtId="0" fontId="1" fillId="2" borderId="10" xfId="0" applyFont="1" applyFill="1" applyBorder="1" applyAlignment="1">
      <alignment vertical="center" wrapText="1"/>
    </xf>
    <xf numFmtId="3" fontId="1" fillId="2" borderId="10" xfId="0" applyNumberFormat="1" applyFont="1" applyFill="1" applyBorder="1" applyAlignment="1">
      <alignment vertical="center" wrapText="1"/>
    </xf>
    <xf numFmtId="49" fontId="2" fillId="3" borderId="7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horizontal="left" vertical="center" wrapText="1"/>
    </xf>
    <xf numFmtId="0" fontId="1" fillId="0" borderId="13" xfId="0" applyNumberFormat="1" applyFont="1" applyBorder="1" applyAlignment="1">
      <alignment vertical="center" wrapText="1"/>
    </xf>
    <xf numFmtId="166" fontId="1" fillId="10" borderId="3" xfId="0" applyNumberFormat="1" applyFont="1" applyFill="1" applyBorder="1" applyAlignment="1">
      <alignment vertical="center" wrapText="1"/>
    </xf>
    <xf numFmtId="49" fontId="1" fillId="10" borderId="40" xfId="0" applyNumberFormat="1" applyFont="1" applyFill="1" applyBorder="1" applyAlignment="1">
      <alignment vertical="center" wrapText="1"/>
    </xf>
    <xf numFmtId="49" fontId="1" fillId="10" borderId="40" xfId="0" applyNumberFormat="1" applyFont="1" applyFill="1" applyBorder="1" applyAlignment="1">
      <alignment horizontal="center" vertical="center" wrapText="1"/>
    </xf>
    <xf numFmtId="2" fontId="1" fillId="10" borderId="40" xfId="0" applyNumberFormat="1" applyFont="1" applyFill="1" applyBorder="1" applyAlignment="1">
      <alignment horizontal="center" vertical="center" wrapText="1"/>
    </xf>
    <xf numFmtId="166" fontId="1" fillId="10" borderId="40" xfId="0" applyNumberFormat="1" applyFont="1" applyFill="1" applyBorder="1" applyAlignment="1">
      <alignment horizontal="right" vertical="center" wrapText="1"/>
    </xf>
    <xf numFmtId="166" fontId="1" fillId="10" borderId="40" xfId="0" applyNumberFormat="1" applyFont="1" applyFill="1" applyBorder="1" applyAlignment="1">
      <alignment vertical="center" wrapText="1"/>
    </xf>
    <xf numFmtId="49" fontId="1" fillId="10" borderId="67" xfId="0" applyNumberFormat="1" applyFont="1" applyFill="1" applyBorder="1" applyAlignment="1">
      <alignment vertical="center" wrapText="1"/>
    </xf>
    <xf numFmtId="0" fontId="1" fillId="10" borderId="67" xfId="0" applyFont="1" applyFill="1" applyBorder="1" applyAlignment="1">
      <alignment horizontal="center" vertical="center" wrapText="1"/>
    </xf>
    <xf numFmtId="0" fontId="1" fillId="10" borderId="67" xfId="0" applyFont="1" applyFill="1" applyBorder="1" applyAlignment="1">
      <alignment horizontal="left" vertical="center" wrapText="1"/>
    </xf>
    <xf numFmtId="166" fontId="1" fillId="10" borderId="67" xfId="0" applyNumberFormat="1" applyFont="1" applyFill="1" applyBorder="1" applyAlignment="1">
      <alignment vertical="center" wrapText="1"/>
    </xf>
    <xf numFmtId="0" fontId="1" fillId="2" borderId="10" xfId="0" applyFont="1" applyFill="1" applyBorder="1" applyAlignment="1">
      <alignment horizontal="center" vertical="center" wrapText="1"/>
    </xf>
    <xf numFmtId="49" fontId="2" fillId="3" borderId="41" xfId="0" applyNumberFormat="1" applyFont="1" applyFill="1" applyBorder="1" applyAlignment="1">
      <alignment horizontal="center" vertical="center" wrapText="1"/>
    </xf>
    <xf numFmtId="49" fontId="6" fillId="10" borderId="40" xfId="0" applyNumberFormat="1" applyFont="1" applyFill="1" applyBorder="1" applyAlignment="1">
      <alignment horizontal="left" vertical="center" wrapText="1"/>
    </xf>
    <xf numFmtId="49" fontId="6" fillId="10" borderId="40" xfId="0" applyNumberFormat="1" applyFont="1" applyFill="1" applyBorder="1" applyAlignment="1">
      <alignment horizontal="center" vertical="center" wrapText="1"/>
    </xf>
    <xf numFmtId="0" fontId="6" fillId="10" borderId="40" xfId="0" applyNumberFormat="1" applyFont="1" applyFill="1" applyBorder="1" applyAlignment="1">
      <alignment horizontal="center" vertical="center" wrapText="1"/>
    </xf>
    <xf numFmtId="166" fontId="6" fillId="10" borderId="40" xfId="0" applyNumberFormat="1" applyFont="1" applyFill="1" applyBorder="1" applyAlignment="1">
      <alignment horizontal="right" vertical="center" wrapText="1"/>
    </xf>
    <xf numFmtId="49" fontId="7" fillId="5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166" fontId="3" fillId="3" borderId="11" xfId="0" applyNumberFormat="1" applyFont="1" applyFill="1" applyBorder="1" applyAlignment="1">
      <alignment vertical="center" wrapText="1"/>
    </xf>
    <xf numFmtId="0" fontId="1" fillId="2" borderId="15" xfId="0" applyFont="1" applyFill="1" applyBorder="1" applyAlignment="1">
      <alignment vertical="center" wrapText="1"/>
    </xf>
    <xf numFmtId="3" fontId="1" fillId="2" borderId="15" xfId="0" applyNumberFormat="1" applyFont="1" applyFill="1" applyBorder="1" applyAlignment="1">
      <alignment vertical="center" wrapText="1"/>
    </xf>
    <xf numFmtId="166" fontId="2" fillId="5" borderId="16" xfId="0" applyNumberFormat="1" applyFont="1" applyFill="1" applyBorder="1" applyAlignment="1">
      <alignment vertical="center" wrapText="1"/>
    </xf>
    <xf numFmtId="166" fontId="2" fillId="3" borderId="17" xfId="0" applyNumberFormat="1" applyFont="1" applyFill="1" applyBorder="1" applyAlignment="1">
      <alignment vertical="center" wrapText="1"/>
    </xf>
    <xf numFmtId="166" fontId="2" fillId="5" borderId="17" xfId="0" applyNumberFormat="1" applyFont="1" applyFill="1" applyBorder="1" applyAlignment="1">
      <alignment vertical="center" wrapText="1"/>
    </xf>
    <xf numFmtId="166" fontId="2" fillId="6" borderId="18" xfId="0" applyNumberFormat="1" applyFont="1" applyFill="1" applyBorder="1" applyAlignment="1">
      <alignment vertical="center" wrapText="1"/>
    </xf>
    <xf numFmtId="49" fontId="1" fillId="2" borderId="13" xfId="0" applyNumberFormat="1" applyFont="1" applyFill="1" applyBorder="1" applyAlignment="1">
      <alignment vertical="center" wrapText="1"/>
    </xf>
    <xf numFmtId="0" fontId="2" fillId="2" borderId="13" xfId="0" applyFont="1" applyFill="1" applyBorder="1" applyAlignment="1">
      <alignment vertical="center" wrapText="1"/>
    </xf>
    <xf numFmtId="165" fontId="2" fillId="2" borderId="13" xfId="0" applyNumberFormat="1" applyFont="1" applyFill="1" applyBorder="1" applyAlignment="1">
      <alignment vertical="center" wrapText="1"/>
    </xf>
    <xf numFmtId="0" fontId="1" fillId="2" borderId="13" xfId="0" applyFont="1" applyFill="1" applyBorder="1" applyAlignment="1">
      <alignment vertical="center" wrapText="1"/>
    </xf>
    <xf numFmtId="0" fontId="1" fillId="7" borderId="13" xfId="0" applyFont="1" applyFill="1" applyBorder="1" applyAlignment="1">
      <alignment vertical="center" wrapText="1"/>
    </xf>
    <xf numFmtId="49" fontId="5" fillId="8" borderId="19" xfId="0" applyNumberFormat="1" applyFont="1" applyFill="1" applyBorder="1" applyAlignment="1">
      <alignment vertical="center" wrapText="1"/>
    </xf>
    <xf numFmtId="49" fontId="5" fillId="8" borderId="14" xfId="0" applyNumberFormat="1" applyFont="1" applyFill="1" applyBorder="1" applyAlignment="1">
      <alignment vertical="center" wrapText="1"/>
    </xf>
    <xf numFmtId="49" fontId="1" fillId="8" borderId="20" xfId="0" applyNumberFormat="1" applyFont="1" applyFill="1" applyBorder="1" applyAlignment="1">
      <alignment vertical="center" wrapText="1"/>
    </xf>
    <xf numFmtId="49" fontId="5" fillId="2" borderId="21" xfId="0" applyNumberFormat="1" applyFont="1" applyFill="1" applyBorder="1" applyAlignment="1">
      <alignment vertical="center" wrapText="1"/>
    </xf>
    <xf numFmtId="9" fontId="1" fillId="2" borderId="22" xfId="0" applyNumberFormat="1" applyFont="1" applyFill="1" applyBorder="1" applyAlignment="1">
      <alignment vertical="center" wrapText="1"/>
    </xf>
    <xf numFmtId="0" fontId="2" fillId="7" borderId="13" xfId="0" applyFont="1" applyFill="1" applyBorder="1" applyAlignment="1">
      <alignment vertical="center" wrapText="1"/>
    </xf>
    <xf numFmtId="49" fontId="5" fillId="8" borderId="23" xfId="0" applyNumberFormat="1" applyFont="1" applyFill="1" applyBorder="1" applyAlignment="1">
      <alignment vertical="center" wrapText="1"/>
    </xf>
    <xf numFmtId="9" fontId="5" fillId="8" borderId="25" xfId="0" applyNumberFormat="1" applyFont="1" applyFill="1" applyBorder="1" applyAlignment="1">
      <alignment vertical="center" wrapText="1"/>
    </xf>
    <xf numFmtId="0" fontId="2" fillId="7" borderId="12" xfId="0" applyFont="1" applyFill="1" applyBorder="1" applyAlignment="1">
      <alignment vertical="center" wrapText="1"/>
    </xf>
    <xf numFmtId="49" fontId="5" fillId="8" borderId="37" xfId="0" applyNumberFormat="1" applyFont="1" applyFill="1" applyBorder="1" applyAlignment="1">
      <alignment vertical="center" wrapText="1"/>
    </xf>
    <xf numFmtId="0" fontId="5" fillId="7" borderId="13" xfId="0" applyFont="1" applyFill="1" applyBorder="1" applyAlignment="1">
      <alignment vertical="center" wrapText="1"/>
    </xf>
    <xf numFmtId="165" fontId="5" fillId="2" borderId="13" xfId="0" applyNumberFormat="1" applyFont="1" applyFill="1" applyBorder="1" applyAlignment="1">
      <alignment vertical="center" wrapText="1"/>
    </xf>
    <xf numFmtId="49" fontId="1" fillId="10" borderId="3" xfId="0" applyNumberFormat="1" applyFont="1" applyFill="1" applyBorder="1" applyAlignment="1">
      <alignment vertical="center" wrapText="1"/>
    </xf>
    <xf numFmtId="0" fontId="1" fillId="10" borderId="0" xfId="0" applyNumberFormat="1" applyFont="1" applyFill="1" applyAlignment="1">
      <alignment vertical="center" wrapText="1"/>
    </xf>
    <xf numFmtId="0" fontId="1" fillId="10" borderId="13" xfId="0" applyNumberFormat="1" applyFont="1" applyFill="1" applyBorder="1" applyAlignment="1">
      <alignment vertical="center" wrapText="1"/>
    </xf>
    <xf numFmtId="0" fontId="1" fillId="10" borderId="0" xfId="0" applyFont="1" applyFill="1" applyAlignment="1">
      <alignment vertical="center" wrapText="1"/>
    </xf>
    <xf numFmtId="49" fontId="1" fillId="10" borderId="3" xfId="0" applyNumberFormat="1" applyFont="1" applyFill="1" applyBorder="1" applyAlignment="1">
      <alignment horizontal="center" vertical="center" wrapText="1"/>
    </xf>
    <xf numFmtId="0" fontId="1" fillId="10" borderId="3" xfId="0" applyNumberFormat="1" applyFont="1" applyFill="1" applyBorder="1" applyAlignment="1">
      <alignment horizontal="center" vertical="center" wrapText="1"/>
    </xf>
    <xf numFmtId="49" fontId="1" fillId="10" borderId="3" xfId="0" applyNumberFormat="1" applyFont="1" applyFill="1" applyBorder="1" applyAlignment="1">
      <alignment horizontal="left" vertical="center" wrapText="1"/>
    </xf>
    <xf numFmtId="49" fontId="1" fillId="10" borderId="68" xfId="0" applyNumberFormat="1" applyFont="1" applyFill="1" applyBorder="1" applyAlignment="1">
      <alignment vertical="center" wrapText="1"/>
    </xf>
    <xf numFmtId="49" fontId="1" fillId="10" borderId="68" xfId="0" applyNumberFormat="1" applyFont="1" applyFill="1" applyBorder="1" applyAlignment="1">
      <alignment horizontal="center" vertical="center" wrapText="1"/>
    </xf>
    <xf numFmtId="0" fontId="1" fillId="10" borderId="68" xfId="0" applyNumberFormat="1" applyFont="1" applyFill="1" applyBorder="1" applyAlignment="1">
      <alignment horizontal="center" vertical="center" wrapText="1"/>
    </xf>
    <xf numFmtId="49" fontId="1" fillId="10" borderId="68" xfId="0" applyNumberFormat="1" applyFont="1" applyFill="1" applyBorder="1" applyAlignment="1">
      <alignment horizontal="left" vertical="center" wrapText="1"/>
    </xf>
    <xf numFmtId="166" fontId="1" fillId="10" borderId="68" xfId="0" applyNumberFormat="1" applyFont="1" applyFill="1" applyBorder="1" applyAlignment="1">
      <alignment vertical="center" wrapText="1"/>
    </xf>
    <xf numFmtId="49" fontId="1" fillId="10" borderId="69" xfId="0" applyNumberFormat="1" applyFont="1" applyFill="1" applyBorder="1" applyAlignment="1">
      <alignment vertical="center" wrapText="1"/>
    </xf>
    <xf numFmtId="49" fontId="1" fillId="10" borderId="69" xfId="0" applyNumberFormat="1" applyFont="1" applyFill="1" applyBorder="1" applyAlignment="1">
      <alignment horizontal="center" vertical="center" wrapText="1"/>
    </xf>
    <xf numFmtId="0" fontId="1" fillId="10" borderId="69" xfId="0" applyNumberFormat="1" applyFont="1" applyFill="1" applyBorder="1" applyAlignment="1">
      <alignment horizontal="center" vertical="center" wrapText="1"/>
    </xf>
    <xf numFmtId="49" fontId="1" fillId="10" borderId="69" xfId="0" applyNumberFormat="1" applyFont="1" applyFill="1" applyBorder="1" applyAlignment="1">
      <alignment horizontal="left" vertical="center" wrapText="1"/>
    </xf>
    <xf numFmtId="166" fontId="1" fillId="10" borderId="69" xfId="0" applyNumberFormat="1" applyFont="1" applyFill="1" applyBorder="1" applyAlignment="1">
      <alignment vertical="center" wrapText="1"/>
    </xf>
    <xf numFmtId="0" fontId="1" fillId="2" borderId="70" xfId="0" applyFont="1" applyFill="1" applyBorder="1" applyAlignment="1">
      <alignment vertical="center" wrapText="1"/>
    </xf>
    <xf numFmtId="0" fontId="1" fillId="2" borderId="71" xfId="0" applyFont="1" applyFill="1" applyBorder="1" applyAlignment="1">
      <alignment vertical="center" wrapText="1"/>
    </xf>
    <xf numFmtId="0" fontId="1" fillId="2" borderId="72" xfId="0" applyFont="1" applyFill="1" applyBorder="1" applyAlignment="1">
      <alignment vertical="center" wrapText="1"/>
    </xf>
    <xf numFmtId="14" fontId="1" fillId="2" borderId="72" xfId="0" applyNumberFormat="1" applyFont="1" applyFill="1" applyBorder="1" applyAlignment="1">
      <alignment vertical="center" wrapText="1"/>
    </xf>
    <xf numFmtId="49" fontId="2" fillId="3" borderId="40" xfId="0" applyNumberFormat="1" applyFont="1" applyFill="1" applyBorder="1" applyAlignment="1">
      <alignment vertical="center" wrapText="1"/>
    </xf>
    <xf numFmtId="49" fontId="1" fillId="2" borderId="40" xfId="0" applyNumberFormat="1" applyFont="1" applyFill="1" applyBorder="1" applyAlignment="1">
      <alignment horizontal="right" vertical="center" wrapText="1"/>
    </xf>
    <xf numFmtId="49" fontId="1" fillId="2" borderId="40" xfId="0" applyNumberFormat="1" applyFont="1" applyFill="1" applyBorder="1" applyAlignment="1">
      <alignment vertical="center" wrapText="1"/>
    </xf>
    <xf numFmtId="17" fontId="1" fillId="2" borderId="40" xfId="0" applyNumberFormat="1" applyFont="1" applyFill="1" applyBorder="1" applyAlignment="1">
      <alignment horizontal="right" vertical="center" wrapText="1"/>
    </xf>
    <xf numFmtId="0" fontId="1" fillId="10" borderId="40" xfId="0" applyNumberFormat="1" applyFont="1" applyFill="1" applyBorder="1" applyAlignment="1">
      <alignment horizontal="center" vertical="center" wrapText="1"/>
    </xf>
    <xf numFmtId="49" fontId="1" fillId="10" borderId="40" xfId="0" applyNumberFormat="1" applyFont="1" applyFill="1" applyBorder="1" applyAlignment="1">
      <alignment horizontal="left" vertical="center" wrapText="1"/>
    </xf>
    <xf numFmtId="166" fontId="1" fillId="0" borderId="0" xfId="0" applyNumberFormat="1" applyFont="1" applyAlignment="1">
      <alignment vertical="center" wrapText="1"/>
    </xf>
    <xf numFmtId="164" fontId="5" fillId="2" borderId="3" xfId="1" applyFont="1" applyFill="1" applyBorder="1" applyAlignment="1">
      <alignment vertical="center" wrapText="1"/>
    </xf>
    <xf numFmtId="164" fontId="5" fillId="8" borderId="24" xfId="1" applyFont="1" applyFill="1" applyBorder="1" applyAlignment="1">
      <alignment vertical="center" wrapText="1"/>
    </xf>
    <xf numFmtId="164" fontId="5" fillId="8" borderId="38" xfId="1" applyFont="1" applyFill="1" applyBorder="1" applyAlignment="1">
      <alignment vertical="center" wrapText="1"/>
    </xf>
    <xf numFmtId="164" fontId="5" fillId="8" borderId="39" xfId="1" applyFont="1" applyFill="1" applyBorder="1" applyAlignment="1">
      <alignment vertical="center" wrapText="1"/>
    </xf>
    <xf numFmtId="49" fontId="1" fillId="2" borderId="32" xfId="0" applyNumberFormat="1" applyFont="1" applyFill="1" applyBorder="1" applyAlignment="1">
      <alignment horizontal="left" vertical="center" wrapText="1"/>
    </xf>
    <xf numFmtId="49" fontId="1" fillId="2" borderId="13" xfId="0" applyNumberFormat="1" applyFont="1" applyFill="1" applyBorder="1" applyAlignment="1">
      <alignment horizontal="left" vertical="center" wrapText="1"/>
    </xf>
    <xf numFmtId="49" fontId="1" fillId="2" borderId="33" xfId="0" applyNumberFormat="1" applyFont="1" applyFill="1" applyBorder="1" applyAlignment="1">
      <alignment horizontal="left" vertical="center" wrapText="1"/>
    </xf>
    <xf numFmtId="49" fontId="1" fillId="2" borderId="34" xfId="0" applyNumberFormat="1" applyFont="1" applyFill="1" applyBorder="1" applyAlignment="1">
      <alignment horizontal="left" vertical="center" wrapText="1"/>
    </xf>
    <xf numFmtId="49" fontId="1" fillId="2" borderId="35" xfId="0" applyNumberFormat="1" applyFont="1" applyFill="1" applyBorder="1" applyAlignment="1">
      <alignment horizontal="left" vertical="center" wrapText="1"/>
    </xf>
    <xf numFmtId="49" fontId="1" fillId="2" borderId="36" xfId="0" applyNumberFormat="1" applyFont="1" applyFill="1" applyBorder="1" applyAlignment="1">
      <alignment horizontal="left" vertical="center" wrapText="1"/>
    </xf>
    <xf numFmtId="49" fontId="5" fillId="2" borderId="29" xfId="0" applyNumberFormat="1" applyFont="1" applyFill="1" applyBorder="1" applyAlignment="1">
      <alignment horizontal="left" vertical="center" wrapText="1"/>
    </xf>
    <xf numFmtId="49" fontId="5" fillId="2" borderId="30" xfId="0" applyNumberFormat="1" applyFont="1" applyFill="1" applyBorder="1" applyAlignment="1">
      <alignment horizontal="left" vertical="center" wrapText="1"/>
    </xf>
    <xf numFmtId="49" fontId="5" fillId="2" borderId="31" xfId="0" applyNumberFormat="1" applyFont="1" applyFill="1" applyBorder="1" applyAlignment="1">
      <alignment horizontal="left" vertical="center" wrapText="1"/>
    </xf>
    <xf numFmtId="49" fontId="1" fillId="2" borderId="30" xfId="0" applyNumberFormat="1" applyFont="1" applyFill="1" applyBorder="1" applyAlignment="1">
      <alignment horizontal="left" vertical="center" wrapText="1"/>
    </xf>
    <xf numFmtId="49" fontId="7" fillId="9" borderId="45" xfId="0" applyNumberFormat="1" applyFont="1" applyFill="1" applyBorder="1" applyAlignment="1">
      <alignment horizontal="center" vertical="center" wrapText="1"/>
    </xf>
    <xf numFmtId="49" fontId="7" fillId="9" borderId="35" xfId="0" applyNumberFormat="1" applyFont="1" applyFill="1" applyBorder="1" applyAlignment="1">
      <alignment horizontal="center" vertical="center" wrapText="1"/>
    </xf>
    <xf numFmtId="49" fontId="7" fillId="9" borderId="46" xfId="0" applyNumberFormat="1" applyFont="1" applyFill="1" applyBorder="1" applyAlignment="1">
      <alignment horizontal="center" vertical="center" wrapText="1"/>
    </xf>
    <xf numFmtId="49" fontId="7" fillId="9" borderId="26" xfId="0" applyNumberFormat="1" applyFont="1" applyFill="1" applyBorder="1" applyAlignment="1">
      <alignment horizontal="center" vertical="center" wrapText="1"/>
    </xf>
    <xf numFmtId="49" fontId="7" fillId="9" borderId="27" xfId="0" applyNumberFormat="1" applyFont="1" applyFill="1" applyBorder="1" applyAlignment="1">
      <alignment horizontal="center" vertical="center" wrapText="1"/>
    </xf>
    <xf numFmtId="49" fontId="7" fillId="9" borderId="28" xfId="0" applyNumberFormat="1" applyFont="1" applyFill="1" applyBorder="1" applyAlignment="1">
      <alignment horizontal="center" vertical="center" wrapText="1"/>
    </xf>
    <xf numFmtId="49" fontId="1" fillId="2" borderId="3" xfId="0" applyNumberFormat="1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49" fontId="2" fillId="3" borderId="3" xfId="0" applyNumberFormat="1" applyFont="1" applyFill="1" applyBorder="1" applyAlignment="1">
      <alignment vertical="center" wrapText="1"/>
    </xf>
    <xf numFmtId="0" fontId="2" fillId="4" borderId="3" xfId="0" applyFont="1" applyFill="1" applyBorder="1" applyAlignment="1">
      <alignment vertical="center" wrapText="1"/>
    </xf>
    <xf numFmtId="49" fontId="1" fillId="2" borderId="42" xfId="0" applyNumberFormat="1" applyFont="1" applyFill="1" applyBorder="1" applyAlignment="1">
      <alignment horizontal="left" vertical="center" wrapText="1"/>
    </xf>
    <xf numFmtId="49" fontId="1" fillId="2" borderId="44" xfId="0" applyNumberFormat="1" applyFont="1" applyFill="1" applyBorder="1" applyAlignment="1">
      <alignment horizontal="left" vertical="center" wrapText="1"/>
    </xf>
    <xf numFmtId="49" fontId="4" fillId="3" borderId="3" xfId="0" applyNumberFormat="1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49" fontId="5" fillId="10" borderId="42" xfId="0" applyNumberFormat="1" applyFont="1" applyFill="1" applyBorder="1" applyAlignment="1">
      <alignment horizontal="left" vertical="center" wrapText="1"/>
    </xf>
    <xf numFmtId="49" fontId="5" fillId="10" borderId="43" xfId="0" applyNumberFormat="1" applyFont="1" applyFill="1" applyBorder="1" applyAlignment="1">
      <alignment horizontal="left" vertical="center" wrapText="1"/>
    </xf>
    <xf numFmtId="49" fontId="5" fillId="10" borderId="44" xfId="0" applyNumberFormat="1" applyFont="1" applyFill="1" applyBorder="1" applyAlignment="1">
      <alignment horizontal="left" vertical="center" wrapText="1"/>
    </xf>
    <xf numFmtId="49" fontId="5" fillId="10" borderId="40" xfId="0" applyNumberFormat="1" applyFont="1" applyFill="1" applyBorder="1" applyAlignment="1">
      <alignment horizontal="left" vertical="center" wrapText="1"/>
    </xf>
    <xf numFmtId="49" fontId="2" fillId="5" borderId="47" xfId="0" applyNumberFormat="1" applyFont="1" applyFill="1" applyBorder="1" applyAlignment="1">
      <alignment horizontal="left" vertical="center" wrapText="1"/>
    </xf>
    <xf numFmtId="49" fontId="2" fillId="5" borderId="48" xfId="0" applyNumberFormat="1" applyFont="1" applyFill="1" applyBorder="1" applyAlignment="1">
      <alignment horizontal="left" vertical="center" wrapText="1"/>
    </xf>
    <xf numFmtId="49" fontId="2" fillId="5" borderId="49" xfId="0" applyNumberFormat="1" applyFont="1" applyFill="1" applyBorder="1" applyAlignment="1">
      <alignment horizontal="left" vertical="center" wrapText="1"/>
    </xf>
    <xf numFmtId="49" fontId="3" fillId="3" borderId="42" xfId="0" applyNumberFormat="1" applyFont="1" applyFill="1" applyBorder="1" applyAlignment="1">
      <alignment horizontal="left" vertical="center" wrapText="1"/>
    </xf>
    <xf numFmtId="49" fontId="3" fillId="3" borderId="43" xfId="0" applyNumberFormat="1" applyFont="1" applyFill="1" applyBorder="1" applyAlignment="1">
      <alignment horizontal="left" vertical="center" wrapText="1"/>
    </xf>
    <xf numFmtId="49" fontId="3" fillId="3" borderId="44" xfId="0" applyNumberFormat="1" applyFont="1" applyFill="1" applyBorder="1" applyAlignment="1">
      <alignment horizontal="left" vertical="center" wrapText="1"/>
    </xf>
    <xf numFmtId="49" fontId="3" fillId="3" borderId="50" xfId="0" applyNumberFormat="1" applyFont="1" applyFill="1" applyBorder="1" applyAlignment="1">
      <alignment horizontal="left" vertical="center" wrapText="1"/>
    </xf>
    <xf numFmtId="49" fontId="3" fillId="3" borderId="51" xfId="0" applyNumberFormat="1" applyFont="1" applyFill="1" applyBorder="1" applyAlignment="1">
      <alignment horizontal="left" vertical="center" wrapText="1"/>
    </xf>
    <xf numFmtId="49" fontId="3" fillId="3" borderId="52" xfId="0" applyNumberFormat="1" applyFont="1" applyFill="1" applyBorder="1" applyAlignment="1">
      <alignment horizontal="left" vertical="center" wrapText="1"/>
    </xf>
    <xf numFmtId="49" fontId="3" fillId="3" borderId="53" xfId="0" applyNumberFormat="1" applyFont="1" applyFill="1" applyBorder="1" applyAlignment="1">
      <alignment horizontal="left" vertical="center" wrapText="1"/>
    </xf>
    <xf numFmtId="49" fontId="3" fillId="3" borderId="54" xfId="0" applyNumberFormat="1" applyFont="1" applyFill="1" applyBorder="1" applyAlignment="1">
      <alignment horizontal="left" vertical="center" wrapText="1"/>
    </xf>
    <xf numFmtId="49" fontId="3" fillId="3" borderId="55" xfId="0" applyNumberFormat="1" applyFont="1" applyFill="1" applyBorder="1" applyAlignment="1">
      <alignment horizontal="left" vertical="center" wrapText="1"/>
    </xf>
    <xf numFmtId="49" fontId="2" fillId="5" borderId="56" xfId="0" applyNumberFormat="1" applyFont="1" applyFill="1" applyBorder="1" applyAlignment="1">
      <alignment horizontal="left" vertical="center" wrapText="1"/>
    </xf>
    <xf numFmtId="49" fontId="2" fillId="5" borderId="57" xfId="0" applyNumberFormat="1" applyFont="1" applyFill="1" applyBorder="1" applyAlignment="1">
      <alignment horizontal="left" vertical="center" wrapText="1"/>
    </xf>
    <xf numFmtId="49" fontId="2" fillId="5" borderId="58" xfId="0" applyNumberFormat="1" applyFont="1" applyFill="1" applyBorder="1" applyAlignment="1">
      <alignment horizontal="left" vertical="center" wrapText="1"/>
    </xf>
    <xf numFmtId="49" fontId="3" fillId="3" borderId="56" xfId="0" applyNumberFormat="1" applyFont="1" applyFill="1" applyBorder="1" applyAlignment="1">
      <alignment horizontal="left" vertical="center" wrapText="1"/>
    </xf>
    <xf numFmtId="49" fontId="3" fillId="3" borderId="57" xfId="0" applyNumberFormat="1" applyFont="1" applyFill="1" applyBorder="1" applyAlignment="1">
      <alignment horizontal="left" vertical="center" wrapText="1"/>
    </xf>
    <xf numFmtId="49" fontId="3" fillId="3" borderId="59" xfId="0" applyNumberFormat="1" applyFont="1" applyFill="1" applyBorder="1" applyAlignment="1">
      <alignment horizontal="left" vertical="center" wrapText="1"/>
    </xf>
    <xf numFmtId="49" fontId="2" fillId="5" borderId="60" xfId="0" applyNumberFormat="1" applyFont="1" applyFill="1" applyBorder="1" applyAlignment="1">
      <alignment horizontal="left" vertical="center" wrapText="1"/>
    </xf>
    <xf numFmtId="49" fontId="2" fillId="5" borderId="61" xfId="0" applyNumberFormat="1" applyFont="1" applyFill="1" applyBorder="1" applyAlignment="1">
      <alignment horizontal="left" vertical="center" wrapText="1"/>
    </xf>
    <xf numFmtId="49" fontId="2" fillId="5" borderId="62" xfId="0" applyNumberFormat="1" applyFont="1" applyFill="1" applyBorder="1" applyAlignment="1">
      <alignment horizontal="left" vertical="center" wrapText="1"/>
    </xf>
    <xf numFmtId="49" fontId="2" fillId="3" borderId="63" xfId="0" applyNumberFormat="1" applyFont="1" applyFill="1" applyBorder="1" applyAlignment="1">
      <alignment horizontal="left" vertical="center" wrapText="1"/>
    </xf>
    <xf numFmtId="49" fontId="2" fillId="3" borderId="51" xfId="0" applyNumberFormat="1" applyFont="1" applyFill="1" applyBorder="1" applyAlignment="1">
      <alignment horizontal="left" vertical="center" wrapText="1"/>
    </xf>
    <xf numFmtId="49" fontId="2" fillId="3" borderId="52" xfId="0" applyNumberFormat="1" applyFont="1" applyFill="1" applyBorder="1" applyAlignment="1">
      <alignment horizontal="left" vertical="center" wrapText="1"/>
    </xf>
    <xf numFmtId="49" fontId="2" fillId="5" borderId="63" xfId="0" applyNumberFormat="1" applyFont="1" applyFill="1" applyBorder="1" applyAlignment="1">
      <alignment horizontal="left" vertical="center" wrapText="1"/>
    </xf>
    <xf numFmtId="49" fontId="2" fillId="5" borderId="51" xfId="0" applyNumberFormat="1" applyFont="1" applyFill="1" applyBorder="1" applyAlignment="1">
      <alignment horizontal="left" vertical="center" wrapText="1"/>
    </xf>
    <xf numFmtId="49" fontId="2" fillId="5" borderId="52" xfId="0" applyNumberFormat="1" applyFont="1" applyFill="1" applyBorder="1" applyAlignment="1">
      <alignment horizontal="left" vertical="center" wrapText="1"/>
    </xf>
    <xf numFmtId="49" fontId="2" fillId="5" borderId="64" xfId="0" applyNumberFormat="1" applyFont="1" applyFill="1" applyBorder="1" applyAlignment="1">
      <alignment horizontal="left" vertical="center" wrapText="1"/>
    </xf>
    <xf numFmtId="49" fontId="2" fillId="5" borderId="65" xfId="0" applyNumberFormat="1" applyFont="1" applyFill="1" applyBorder="1" applyAlignment="1">
      <alignment horizontal="left" vertical="center" wrapText="1"/>
    </xf>
    <xf numFmtId="49" fontId="2" fillId="5" borderId="66" xfId="0" applyNumberFormat="1" applyFont="1" applyFill="1" applyBorder="1" applyAlignment="1">
      <alignment horizontal="left" vertical="center" wrapText="1"/>
    </xf>
    <xf numFmtId="49" fontId="2" fillId="3" borderId="63" xfId="0" applyNumberFormat="1" applyFont="1" applyFill="1" applyBorder="1" applyAlignment="1">
      <alignment horizontal="center" vertical="center" wrapText="1"/>
    </xf>
    <xf numFmtId="49" fontId="2" fillId="3" borderId="51" xfId="0" applyNumberFormat="1" applyFont="1" applyFill="1" applyBorder="1" applyAlignment="1">
      <alignment horizontal="center" vertical="center" wrapText="1"/>
    </xf>
    <xf numFmtId="49" fontId="2" fillId="3" borderId="52" xfId="0" applyNumberFormat="1" applyFont="1" applyFill="1" applyBorder="1" applyAlignment="1">
      <alignment horizontal="center" vertical="center" wrapText="1"/>
    </xf>
  </cellXfs>
  <cellStyles count="2">
    <cellStyle name="Millares [0]" xfId="1" builtinId="6"/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15873</xdr:colOff>
      <xdr:row>0</xdr:row>
      <xdr:rowOff>31749</xdr:rowOff>
    </xdr:from>
    <xdr:to>
      <xdr:col>5</xdr:col>
      <xdr:colOff>1039813</xdr:colOff>
      <xdr:row>6</xdr:row>
      <xdr:rowOff>40020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73" y="31749"/>
          <a:ext cx="5929315" cy="115127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87"/>
  <sheetViews>
    <sheetView showGridLines="0" tabSelected="1" topLeftCell="A5" zoomScale="120" zoomScaleNormal="120" zoomScaleSheetLayoutView="120" workbookViewId="0">
      <selection activeCell="E51" sqref="A51:E51"/>
    </sheetView>
  </sheetViews>
  <sheetFormatPr defaultColWidth="10.85546875" defaultRowHeight="11.25" customHeight="1"/>
  <cols>
    <col min="1" max="1" width="19" style="2" customWidth="1"/>
    <col min="2" max="2" width="17.5703125" style="2" customWidth="1"/>
    <col min="3" max="3" width="9.42578125" style="2" customWidth="1"/>
    <col min="4" max="4" width="16.5703125" style="2" customWidth="1"/>
    <col min="5" max="5" width="11" style="2" customWidth="1"/>
    <col min="6" max="6" width="15.7109375" style="2" customWidth="1"/>
    <col min="7" max="254" width="10.85546875" style="2" customWidth="1"/>
    <col min="255" max="16384" width="10.85546875" style="3"/>
  </cols>
  <sheetData>
    <row r="1" spans="1:6" ht="15" customHeight="1">
      <c r="A1" s="1"/>
      <c r="B1" s="1"/>
      <c r="C1" s="1"/>
      <c r="D1" s="1"/>
      <c r="E1" s="1"/>
      <c r="F1" s="1"/>
    </row>
    <row r="2" spans="1:6" ht="15" customHeight="1">
      <c r="A2" s="1"/>
      <c r="B2" s="1"/>
      <c r="C2" s="1"/>
      <c r="D2" s="1"/>
      <c r="E2" s="1"/>
      <c r="F2" s="1"/>
    </row>
    <row r="3" spans="1:6" ht="15" customHeight="1">
      <c r="A3" s="1"/>
      <c r="B3" s="1"/>
      <c r="C3" s="1"/>
      <c r="D3" s="1"/>
      <c r="E3" s="1"/>
      <c r="F3" s="1"/>
    </row>
    <row r="4" spans="1:6" ht="15" customHeight="1">
      <c r="A4" s="1"/>
      <c r="B4" s="1"/>
      <c r="C4" s="1"/>
      <c r="D4" s="1"/>
      <c r="E4" s="1"/>
      <c r="F4" s="1"/>
    </row>
    <row r="5" spans="1:6" ht="15" customHeight="1">
      <c r="A5" s="1"/>
      <c r="B5" s="1"/>
      <c r="C5" s="1"/>
      <c r="D5" s="1"/>
      <c r="E5" s="1"/>
      <c r="F5" s="1"/>
    </row>
    <row r="6" spans="1:6" ht="15" customHeight="1">
      <c r="A6" s="1"/>
      <c r="B6" s="1"/>
      <c r="C6" s="1"/>
      <c r="D6" s="1"/>
      <c r="E6" s="1"/>
      <c r="F6" s="1"/>
    </row>
    <row r="7" spans="1:6" ht="15" customHeight="1">
      <c r="A7" s="91"/>
      <c r="B7" s="91"/>
      <c r="C7" s="1"/>
      <c r="D7" s="4"/>
      <c r="E7" s="4"/>
      <c r="F7" s="4"/>
    </row>
    <row r="8" spans="1:6" ht="12" customHeight="1">
      <c r="A8" s="94" t="s">
        <v>0</v>
      </c>
      <c r="B8" s="95" t="s">
        <v>1</v>
      </c>
      <c r="C8" s="90"/>
      <c r="D8" s="123" t="s">
        <v>2</v>
      </c>
      <c r="E8" s="124"/>
      <c r="F8" s="6">
        <v>290</v>
      </c>
    </row>
    <row r="9" spans="1:6" ht="12.75">
      <c r="A9" s="96" t="s">
        <v>3</v>
      </c>
      <c r="B9" s="95" t="s">
        <v>4</v>
      </c>
      <c r="C9" s="90"/>
      <c r="D9" s="121" t="s">
        <v>5</v>
      </c>
      <c r="E9" s="122"/>
      <c r="F9" s="5" t="s">
        <v>6</v>
      </c>
    </row>
    <row r="10" spans="1:6" ht="12.75">
      <c r="A10" s="96" t="s">
        <v>7</v>
      </c>
      <c r="B10" s="95" t="s">
        <v>8</v>
      </c>
      <c r="C10" s="90"/>
      <c r="D10" s="121" t="s">
        <v>9</v>
      </c>
      <c r="E10" s="122"/>
      <c r="F10" s="31">
        <v>15000</v>
      </c>
    </row>
    <row r="11" spans="1:6" ht="11.25" customHeight="1">
      <c r="A11" s="96" t="s">
        <v>10</v>
      </c>
      <c r="B11" s="95" t="s">
        <v>11</v>
      </c>
      <c r="C11" s="90"/>
      <c r="D11" s="125" t="s">
        <v>12</v>
      </c>
      <c r="E11" s="126"/>
      <c r="F11" s="7">
        <f>(F8*F10)</f>
        <v>4350000</v>
      </c>
    </row>
    <row r="12" spans="1:6" ht="25.5">
      <c r="A12" s="96" t="s">
        <v>13</v>
      </c>
      <c r="B12" s="95" t="s">
        <v>14</v>
      </c>
      <c r="C12" s="90"/>
      <c r="D12" s="121" t="s">
        <v>15</v>
      </c>
      <c r="E12" s="122"/>
      <c r="F12" s="5" t="s">
        <v>16</v>
      </c>
    </row>
    <row r="13" spans="1:6" ht="12.75">
      <c r="A13" s="96" t="s">
        <v>17</v>
      </c>
      <c r="B13" s="95" t="s">
        <v>18</v>
      </c>
      <c r="C13" s="90"/>
      <c r="D13" s="121" t="s">
        <v>19</v>
      </c>
      <c r="E13" s="122"/>
      <c r="F13" s="5" t="s">
        <v>20</v>
      </c>
    </row>
    <row r="14" spans="1:6" ht="12.75">
      <c r="A14" s="96" t="s">
        <v>21</v>
      </c>
      <c r="B14" s="97">
        <v>44567</v>
      </c>
      <c r="C14" s="90"/>
      <c r="D14" s="121" t="s">
        <v>22</v>
      </c>
      <c r="E14" s="122"/>
      <c r="F14" s="5" t="s">
        <v>23</v>
      </c>
    </row>
    <row r="15" spans="1:6" ht="12" customHeight="1">
      <c r="A15" s="92"/>
      <c r="B15" s="93"/>
      <c r="C15" s="4"/>
      <c r="D15" s="8"/>
      <c r="E15" s="8"/>
      <c r="F15" s="9"/>
    </row>
    <row r="16" spans="1:6" ht="12" customHeight="1">
      <c r="A16" s="127" t="s">
        <v>24</v>
      </c>
      <c r="B16" s="128"/>
      <c r="C16" s="128"/>
      <c r="D16" s="128"/>
      <c r="E16" s="128"/>
      <c r="F16" s="128"/>
    </row>
    <row r="17" spans="1:6" ht="12" customHeight="1">
      <c r="A17" s="10"/>
      <c r="B17" s="11"/>
      <c r="C17" s="11"/>
      <c r="D17" s="11"/>
      <c r="E17" s="12"/>
      <c r="F17" s="12"/>
    </row>
    <row r="18" spans="1:6" ht="12" customHeight="1">
      <c r="A18" s="133" t="s">
        <v>25</v>
      </c>
      <c r="B18" s="134"/>
      <c r="C18" s="134"/>
      <c r="D18" s="134"/>
      <c r="E18" s="134"/>
      <c r="F18" s="135"/>
    </row>
    <row r="19" spans="1:6" ht="24" customHeight="1">
      <c r="A19" s="13" t="s">
        <v>26</v>
      </c>
      <c r="B19" s="13" t="s">
        <v>27</v>
      </c>
      <c r="C19" s="13" t="s">
        <v>28</v>
      </c>
      <c r="D19" s="13" t="s">
        <v>29</v>
      </c>
      <c r="E19" s="13" t="s">
        <v>30</v>
      </c>
      <c r="F19" s="13" t="s">
        <v>31</v>
      </c>
    </row>
    <row r="20" spans="1:6" ht="12.75">
      <c r="A20" s="14" t="s">
        <v>32</v>
      </c>
      <c r="B20" s="15" t="s">
        <v>33</v>
      </c>
      <c r="C20" s="16">
        <v>2</v>
      </c>
      <c r="D20" s="14" t="s">
        <v>34</v>
      </c>
      <c r="E20" s="7">
        <v>20000</v>
      </c>
      <c r="F20" s="7">
        <f>(C20*E20)</f>
        <v>40000</v>
      </c>
    </row>
    <row r="21" spans="1:6" ht="12.75" customHeight="1">
      <c r="A21" s="14" t="s">
        <v>35</v>
      </c>
      <c r="B21" s="15" t="s">
        <v>33</v>
      </c>
      <c r="C21" s="16">
        <v>2</v>
      </c>
      <c r="D21" s="14" t="s">
        <v>36</v>
      </c>
      <c r="E21" s="7">
        <v>20000</v>
      </c>
      <c r="F21" s="7">
        <f t="shared" ref="F21:F24" si="0">(C21*E21)</f>
        <v>40000</v>
      </c>
    </row>
    <row r="22" spans="1:6" ht="12.75" customHeight="1">
      <c r="A22" s="14" t="s">
        <v>37</v>
      </c>
      <c r="B22" s="15" t="s">
        <v>33</v>
      </c>
      <c r="C22" s="16">
        <v>3</v>
      </c>
      <c r="D22" s="14" t="s">
        <v>38</v>
      </c>
      <c r="E22" s="7">
        <v>20000</v>
      </c>
      <c r="F22" s="7">
        <f t="shared" si="0"/>
        <v>60000</v>
      </c>
    </row>
    <row r="23" spans="1:6" ht="12.75">
      <c r="A23" s="14" t="s">
        <v>39</v>
      </c>
      <c r="B23" s="15" t="s">
        <v>33</v>
      </c>
      <c r="C23" s="16">
        <v>2</v>
      </c>
      <c r="D23" s="14" t="s">
        <v>40</v>
      </c>
      <c r="E23" s="7">
        <v>20000</v>
      </c>
      <c r="F23" s="7">
        <f t="shared" si="0"/>
        <v>40000</v>
      </c>
    </row>
    <row r="24" spans="1:6" ht="12.75">
      <c r="A24" s="73" t="s">
        <v>41</v>
      </c>
      <c r="B24" s="15" t="s">
        <v>33</v>
      </c>
      <c r="C24" s="16">
        <v>3</v>
      </c>
      <c r="D24" s="14" t="s">
        <v>38</v>
      </c>
      <c r="E24" s="7">
        <v>20000</v>
      </c>
      <c r="F24" s="7">
        <f t="shared" si="0"/>
        <v>60000</v>
      </c>
    </row>
    <row r="25" spans="1:6" ht="12.75" customHeight="1">
      <c r="A25" s="136" t="s">
        <v>42</v>
      </c>
      <c r="B25" s="137"/>
      <c r="C25" s="137"/>
      <c r="D25" s="137"/>
      <c r="E25" s="138"/>
      <c r="F25" s="17">
        <f>SUM(F20:F24)</f>
        <v>240000</v>
      </c>
    </row>
    <row r="26" spans="1:6" ht="12" customHeight="1">
      <c r="A26" s="10"/>
      <c r="B26" s="12"/>
      <c r="C26" s="12"/>
      <c r="D26" s="12"/>
      <c r="E26" s="18"/>
      <c r="F26" s="18"/>
    </row>
    <row r="27" spans="1:6" ht="12" customHeight="1">
      <c r="A27" s="145" t="s">
        <v>43</v>
      </c>
      <c r="B27" s="146"/>
      <c r="C27" s="146"/>
      <c r="D27" s="146"/>
      <c r="E27" s="146"/>
      <c r="F27" s="147"/>
    </row>
    <row r="28" spans="1:6" ht="24" customHeight="1">
      <c r="A28" s="19" t="s">
        <v>26</v>
      </c>
      <c r="B28" s="19" t="s">
        <v>27</v>
      </c>
      <c r="C28" s="19" t="s">
        <v>28</v>
      </c>
      <c r="D28" s="19" t="s">
        <v>29</v>
      </c>
      <c r="E28" s="19" t="s">
        <v>30</v>
      </c>
      <c r="F28" s="19" t="s">
        <v>31</v>
      </c>
    </row>
    <row r="29" spans="1:6" ht="12" customHeight="1">
      <c r="A29" s="20"/>
      <c r="B29" s="21"/>
      <c r="C29" s="21"/>
      <c r="D29" s="22"/>
      <c r="E29" s="23"/>
      <c r="F29" s="23"/>
    </row>
    <row r="30" spans="1:6" ht="12" customHeight="1">
      <c r="A30" s="139" t="s">
        <v>44</v>
      </c>
      <c r="B30" s="140"/>
      <c r="C30" s="140"/>
      <c r="D30" s="140"/>
      <c r="E30" s="141"/>
      <c r="F30" s="24">
        <f>SUM(F29:F29)</f>
        <v>0</v>
      </c>
    </row>
    <row r="31" spans="1:6" ht="12" customHeight="1">
      <c r="A31" s="25"/>
      <c r="B31" s="26"/>
      <c r="C31" s="26"/>
      <c r="D31" s="26"/>
      <c r="E31" s="27"/>
      <c r="F31" s="27"/>
    </row>
    <row r="32" spans="1:6" ht="12" customHeight="1">
      <c r="A32" s="145" t="s">
        <v>45</v>
      </c>
      <c r="B32" s="146"/>
      <c r="C32" s="146"/>
      <c r="D32" s="146"/>
      <c r="E32" s="146"/>
      <c r="F32" s="147"/>
    </row>
    <row r="33" spans="1:254" ht="24" customHeight="1">
      <c r="A33" s="28" t="s">
        <v>26</v>
      </c>
      <c r="B33" s="28" t="s">
        <v>27</v>
      </c>
      <c r="C33" s="28" t="s">
        <v>28</v>
      </c>
      <c r="D33" s="28" t="s">
        <v>29</v>
      </c>
      <c r="E33" s="28" t="s">
        <v>30</v>
      </c>
      <c r="F33" s="28" t="s">
        <v>31</v>
      </c>
    </row>
    <row r="34" spans="1:254" ht="12.75" customHeight="1">
      <c r="A34" s="73" t="s">
        <v>46</v>
      </c>
      <c r="B34" s="15" t="s">
        <v>47</v>
      </c>
      <c r="C34" s="16">
        <v>0.125</v>
      </c>
      <c r="D34" s="29" t="s">
        <v>48</v>
      </c>
      <c r="E34" s="7">
        <v>333200</v>
      </c>
      <c r="F34" s="7">
        <f>E34*C34</f>
        <v>41650</v>
      </c>
      <c r="I34" s="100"/>
    </row>
    <row r="35" spans="1:254" ht="12.75" customHeight="1">
      <c r="A35" s="73" t="s">
        <v>49</v>
      </c>
      <c r="B35" s="15" t="s">
        <v>47</v>
      </c>
      <c r="C35" s="16">
        <v>0.25</v>
      </c>
      <c r="D35" s="29" t="s">
        <v>50</v>
      </c>
      <c r="E35" s="7">
        <v>320000</v>
      </c>
      <c r="F35" s="7">
        <f t="shared" ref="F35:F36" si="1">E35*C35</f>
        <v>80000</v>
      </c>
      <c r="I35" s="100"/>
    </row>
    <row r="36" spans="1:254" ht="12.75" customHeight="1">
      <c r="A36" s="73" t="s">
        <v>51</v>
      </c>
      <c r="B36" s="15" t="s">
        <v>47</v>
      </c>
      <c r="C36" s="16">
        <v>0.125</v>
      </c>
      <c r="D36" s="29" t="s">
        <v>50</v>
      </c>
      <c r="E36" s="7">
        <v>240000</v>
      </c>
      <c r="F36" s="7">
        <f t="shared" si="1"/>
        <v>30000</v>
      </c>
      <c r="I36" s="100"/>
    </row>
    <row r="37" spans="1:254" ht="12.75">
      <c r="A37" s="142" t="s">
        <v>52</v>
      </c>
      <c r="B37" s="143"/>
      <c r="C37" s="143"/>
      <c r="D37" s="143"/>
      <c r="E37" s="144"/>
      <c r="F37" s="24">
        <f>SUM(F34:F36)</f>
        <v>151650</v>
      </c>
    </row>
    <row r="38" spans="1:254" ht="12" customHeight="1">
      <c r="A38" s="25"/>
      <c r="B38" s="26"/>
      <c r="C38" s="26"/>
      <c r="D38" s="26"/>
      <c r="E38" s="27"/>
      <c r="F38" s="27"/>
    </row>
    <row r="39" spans="1:254" ht="12" customHeight="1">
      <c r="A39" s="145" t="s">
        <v>53</v>
      </c>
      <c r="B39" s="146"/>
      <c r="C39" s="146"/>
      <c r="D39" s="146"/>
      <c r="E39" s="146"/>
      <c r="F39" s="147"/>
    </row>
    <row r="40" spans="1:254" ht="24" customHeight="1">
      <c r="A40" s="28" t="s">
        <v>54</v>
      </c>
      <c r="B40" s="28" t="s">
        <v>55</v>
      </c>
      <c r="C40" s="28" t="s">
        <v>56</v>
      </c>
      <c r="D40" s="28" t="s">
        <v>29</v>
      </c>
      <c r="E40" s="28" t="s">
        <v>30</v>
      </c>
      <c r="F40" s="28" t="s">
        <v>31</v>
      </c>
      <c r="J40" s="30"/>
    </row>
    <row r="41" spans="1:254" s="76" customFormat="1" ht="12.75" customHeight="1">
      <c r="A41" s="129" t="s">
        <v>57</v>
      </c>
      <c r="B41" s="130"/>
      <c r="C41" s="130"/>
      <c r="D41" s="130"/>
      <c r="E41" s="130"/>
      <c r="F41" s="131"/>
      <c r="G41" s="74"/>
      <c r="H41" s="74"/>
      <c r="I41" s="74"/>
      <c r="J41" s="75"/>
      <c r="K41" s="74"/>
      <c r="L41" s="74"/>
      <c r="M41" s="74"/>
      <c r="N41" s="74"/>
      <c r="O41" s="74"/>
      <c r="P41" s="74"/>
      <c r="Q41" s="74"/>
      <c r="R41" s="74"/>
      <c r="S41" s="74"/>
      <c r="T41" s="74"/>
      <c r="U41" s="74"/>
      <c r="V41" s="74"/>
      <c r="W41" s="74"/>
      <c r="X41" s="74"/>
      <c r="Y41" s="74"/>
      <c r="Z41" s="74"/>
      <c r="AA41" s="74"/>
      <c r="AB41" s="74"/>
      <c r="AC41" s="74"/>
      <c r="AD41" s="74"/>
      <c r="AE41" s="74"/>
      <c r="AF41" s="74"/>
      <c r="AG41" s="74"/>
      <c r="AH41" s="74"/>
      <c r="AI41" s="74"/>
      <c r="AJ41" s="74"/>
      <c r="AK41" s="74"/>
      <c r="AL41" s="74"/>
      <c r="AM41" s="74"/>
      <c r="AN41" s="74"/>
      <c r="AO41" s="74"/>
      <c r="AP41" s="74"/>
      <c r="AQ41" s="74"/>
      <c r="AR41" s="74"/>
      <c r="AS41" s="74"/>
      <c r="AT41" s="74"/>
      <c r="AU41" s="74"/>
      <c r="AV41" s="74"/>
      <c r="AW41" s="74"/>
      <c r="AX41" s="74"/>
      <c r="AY41" s="74"/>
      <c r="AZ41" s="74"/>
      <c r="BA41" s="74"/>
      <c r="BB41" s="74"/>
      <c r="BC41" s="74"/>
      <c r="BD41" s="74"/>
      <c r="BE41" s="74"/>
      <c r="BF41" s="74"/>
      <c r="BG41" s="74"/>
      <c r="BH41" s="74"/>
      <c r="BI41" s="74"/>
      <c r="BJ41" s="74"/>
      <c r="BK41" s="74"/>
      <c r="BL41" s="74"/>
      <c r="BM41" s="74"/>
      <c r="BN41" s="74"/>
      <c r="BO41" s="74"/>
      <c r="BP41" s="74"/>
      <c r="BQ41" s="74"/>
      <c r="BR41" s="74"/>
      <c r="BS41" s="74"/>
      <c r="BT41" s="74"/>
      <c r="BU41" s="74"/>
      <c r="BV41" s="74"/>
      <c r="BW41" s="74"/>
      <c r="BX41" s="74"/>
      <c r="BY41" s="74"/>
      <c r="BZ41" s="74"/>
      <c r="CA41" s="74"/>
      <c r="CB41" s="74"/>
      <c r="CC41" s="74"/>
      <c r="CD41" s="74"/>
      <c r="CE41" s="74"/>
      <c r="CF41" s="74"/>
      <c r="CG41" s="74"/>
      <c r="CH41" s="74"/>
      <c r="CI41" s="74"/>
      <c r="CJ41" s="74"/>
      <c r="CK41" s="74"/>
      <c r="CL41" s="74"/>
      <c r="CM41" s="74"/>
      <c r="CN41" s="74"/>
      <c r="CO41" s="74"/>
      <c r="CP41" s="74"/>
      <c r="CQ41" s="74"/>
      <c r="CR41" s="74"/>
      <c r="CS41" s="74"/>
      <c r="CT41" s="74"/>
      <c r="CU41" s="74"/>
      <c r="CV41" s="74"/>
      <c r="CW41" s="74"/>
      <c r="CX41" s="74"/>
      <c r="CY41" s="74"/>
      <c r="CZ41" s="74"/>
      <c r="DA41" s="74"/>
      <c r="DB41" s="74"/>
      <c r="DC41" s="74"/>
      <c r="DD41" s="74"/>
      <c r="DE41" s="74"/>
      <c r="DF41" s="74"/>
      <c r="DG41" s="74"/>
      <c r="DH41" s="74"/>
      <c r="DI41" s="74"/>
      <c r="DJ41" s="74"/>
      <c r="DK41" s="74"/>
      <c r="DL41" s="74"/>
      <c r="DM41" s="74"/>
      <c r="DN41" s="74"/>
      <c r="DO41" s="74"/>
      <c r="DP41" s="74"/>
      <c r="DQ41" s="74"/>
      <c r="DR41" s="74"/>
      <c r="DS41" s="74"/>
      <c r="DT41" s="74"/>
      <c r="DU41" s="74"/>
      <c r="DV41" s="74"/>
      <c r="DW41" s="74"/>
      <c r="DX41" s="74"/>
      <c r="DY41" s="74"/>
      <c r="DZ41" s="74"/>
      <c r="EA41" s="74"/>
      <c r="EB41" s="74"/>
      <c r="EC41" s="74"/>
      <c r="ED41" s="74"/>
      <c r="EE41" s="74"/>
      <c r="EF41" s="74"/>
      <c r="EG41" s="74"/>
      <c r="EH41" s="74"/>
      <c r="EI41" s="74"/>
      <c r="EJ41" s="74"/>
      <c r="EK41" s="74"/>
      <c r="EL41" s="74"/>
      <c r="EM41" s="74"/>
      <c r="EN41" s="74"/>
      <c r="EO41" s="74"/>
      <c r="EP41" s="74"/>
      <c r="EQ41" s="74"/>
      <c r="ER41" s="74"/>
      <c r="ES41" s="74"/>
      <c r="ET41" s="74"/>
      <c r="EU41" s="74"/>
      <c r="EV41" s="74"/>
      <c r="EW41" s="74"/>
      <c r="EX41" s="74"/>
      <c r="EY41" s="74"/>
      <c r="EZ41" s="74"/>
      <c r="FA41" s="74"/>
      <c r="FB41" s="74"/>
      <c r="FC41" s="74"/>
      <c r="FD41" s="74"/>
      <c r="FE41" s="74"/>
      <c r="FF41" s="74"/>
      <c r="FG41" s="74"/>
      <c r="FH41" s="74"/>
      <c r="FI41" s="74"/>
      <c r="FJ41" s="74"/>
      <c r="FK41" s="74"/>
      <c r="FL41" s="74"/>
      <c r="FM41" s="74"/>
      <c r="FN41" s="74"/>
      <c r="FO41" s="74"/>
      <c r="FP41" s="74"/>
      <c r="FQ41" s="74"/>
      <c r="FR41" s="74"/>
      <c r="FS41" s="74"/>
      <c r="FT41" s="74"/>
      <c r="FU41" s="74"/>
      <c r="FV41" s="74"/>
      <c r="FW41" s="74"/>
      <c r="FX41" s="74"/>
      <c r="FY41" s="74"/>
      <c r="FZ41" s="74"/>
      <c r="GA41" s="74"/>
      <c r="GB41" s="74"/>
      <c r="GC41" s="74"/>
      <c r="GD41" s="74"/>
      <c r="GE41" s="74"/>
      <c r="GF41" s="74"/>
      <c r="GG41" s="74"/>
      <c r="GH41" s="74"/>
      <c r="GI41" s="74"/>
      <c r="GJ41" s="74"/>
      <c r="GK41" s="74"/>
      <c r="GL41" s="74"/>
      <c r="GM41" s="74"/>
      <c r="GN41" s="74"/>
      <c r="GO41" s="74"/>
      <c r="GP41" s="74"/>
      <c r="GQ41" s="74"/>
      <c r="GR41" s="74"/>
      <c r="GS41" s="74"/>
      <c r="GT41" s="74"/>
      <c r="GU41" s="74"/>
      <c r="GV41" s="74"/>
      <c r="GW41" s="74"/>
      <c r="GX41" s="74"/>
      <c r="GY41" s="74"/>
      <c r="GZ41" s="74"/>
      <c r="HA41" s="74"/>
      <c r="HB41" s="74"/>
      <c r="HC41" s="74"/>
      <c r="HD41" s="74"/>
      <c r="HE41" s="74"/>
      <c r="HF41" s="74"/>
      <c r="HG41" s="74"/>
      <c r="HH41" s="74"/>
      <c r="HI41" s="74"/>
      <c r="HJ41" s="74"/>
      <c r="HK41" s="74"/>
      <c r="HL41" s="74"/>
      <c r="HM41" s="74"/>
      <c r="HN41" s="74"/>
      <c r="HO41" s="74"/>
      <c r="HP41" s="74"/>
      <c r="HQ41" s="74"/>
      <c r="HR41" s="74"/>
      <c r="HS41" s="74"/>
      <c r="HT41" s="74"/>
      <c r="HU41" s="74"/>
      <c r="HV41" s="74"/>
      <c r="HW41" s="74"/>
      <c r="HX41" s="74"/>
      <c r="HY41" s="74"/>
      <c r="HZ41" s="74"/>
      <c r="IA41" s="74"/>
      <c r="IB41" s="74"/>
      <c r="IC41" s="74"/>
      <c r="ID41" s="74"/>
      <c r="IE41" s="74"/>
      <c r="IF41" s="74"/>
      <c r="IG41" s="74"/>
      <c r="IH41" s="74"/>
      <c r="II41" s="74"/>
      <c r="IJ41" s="74"/>
      <c r="IK41" s="74"/>
      <c r="IL41" s="74"/>
      <c r="IM41" s="74"/>
      <c r="IN41" s="74"/>
      <c r="IO41" s="74"/>
      <c r="IP41" s="74"/>
      <c r="IQ41" s="74"/>
      <c r="IR41" s="74"/>
      <c r="IS41" s="74"/>
      <c r="IT41" s="74"/>
    </row>
    <row r="42" spans="1:254" s="76" customFormat="1" ht="12.75">
      <c r="A42" s="73" t="s">
        <v>58</v>
      </c>
      <c r="B42" s="77" t="s">
        <v>59</v>
      </c>
      <c r="C42" s="78">
        <v>100</v>
      </c>
      <c r="D42" s="79" t="s">
        <v>60</v>
      </c>
      <c r="E42" s="31">
        <v>6500</v>
      </c>
      <c r="F42" s="31">
        <f>(C42*E42)</f>
        <v>650000</v>
      </c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74"/>
      <c r="AR42" s="74"/>
      <c r="AS42" s="74"/>
      <c r="AT42" s="74"/>
      <c r="AU42" s="74"/>
      <c r="AV42" s="74"/>
      <c r="AW42" s="74"/>
      <c r="AX42" s="74"/>
      <c r="AY42" s="74"/>
      <c r="AZ42" s="74"/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74"/>
      <c r="CO42" s="74"/>
      <c r="CP42" s="74"/>
      <c r="CQ42" s="74"/>
      <c r="CR42" s="74"/>
      <c r="CS42" s="74"/>
      <c r="CT42" s="74"/>
      <c r="CU42" s="74"/>
      <c r="CV42" s="74"/>
      <c r="CW42" s="74"/>
      <c r="CX42" s="74"/>
      <c r="CY42" s="74"/>
      <c r="CZ42" s="74"/>
      <c r="DA42" s="74"/>
      <c r="DB42" s="74"/>
      <c r="DC42" s="74"/>
      <c r="DD42" s="74"/>
      <c r="DE42" s="74"/>
      <c r="DF42" s="74"/>
      <c r="DG42" s="74"/>
      <c r="DH42" s="74"/>
      <c r="DI42" s="74"/>
      <c r="DJ42" s="74"/>
      <c r="DK42" s="74"/>
      <c r="DL42" s="74"/>
      <c r="DM42" s="74"/>
      <c r="DN42" s="74"/>
      <c r="DO42" s="74"/>
      <c r="DP42" s="74"/>
      <c r="DQ42" s="74"/>
      <c r="DR42" s="74"/>
      <c r="DS42" s="74"/>
      <c r="DT42" s="74"/>
      <c r="DU42" s="74"/>
      <c r="DV42" s="74"/>
      <c r="DW42" s="74"/>
      <c r="DX42" s="74"/>
      <c r="DY42" s="74"/>
      <c r="DZ42" s="74"/>
      <c r="EA42" s="74"/>
      <c r="EB42" s="74"/>
      <c r="EC42" s="74"/>
      <c r="ED42" s="74"/>
      <c r="EE42" s="74"/>
      <c r="EF42" s="74"/>
      <c r="EG42" s="74"/>
      <c r="EH42" s="74"/>
      <c r="EI42" s="74"/>
      <c r="EJ42" s="74"/>
      <c r="EK42" s="74"/>
      <c r="EL42" s="74"/>
      <c r="EM42" s="74"/>
      <c r="EN42" s="74"/>
      <c r="EO42" s="74"/>
      <c r="EP42" s="74"/>
      <c r="EQ42" s="74"/>
      <c r="ER42" s="74"/>
      <c r="ES42" s="74"/>
      <c r="ET42" s="74"/>
      <c r="EU42" s="74"/>
      <c r="EV42" s="74"/>
      <c r="EW42" s="74"/>
      <c r="EX42" s="74"/>
      <c r="EY42" s="74"/>
      <c r="EZ42" s="74"/>
      <c r="FA42" s="74"/>
      <c r="FB42" s="74"/>
      <c r="FC42" s="74"/>
      <c r="FD42" s="74"/>
      <c r="FE42" s="74"/>
      <c r="FF42" s="74"/>
      <c r="FG42" s="74"/>
      <c r="FH42" s="74"/>
      <c r="FI42" s="74"/>
      <c r="FJ42" s="74"/>
      <c r="FK42" s="74"/>
      <c r="FL42" s="74"/>
      <c r="FM42" s="74"/>
      <c r="FN42" s="74"/>
      <c r="FO42" s="74"/>
      <c r="FP42" s="74"/>
      <c r="FQ42" s="74"/>
      <c r="FR42" s="74"/>
      <c r="FS42" s="74"/>
      <c r="FT42" s="74"/>
      <c r="FU42" s="74"/>
      <c r="FV42" s="74"/>
      <c r="FW42" s="74"/>
      <c r="FX42" s="74"/>
      <c r="FY42" s="74"/>
      <c r="FZ42" s="74"/>
      <c r="GA42" s="74"/>
      <c r="GB42" s="74"/>
      <c r="GC42" s="74"/>
      <c r="GD42" s="74"/>
      <c r="GE42" s="74"/>
      <c r="GF42" s="74"/>
      <c r="GG42" s="74"/>
      <c r="GH42" s="74"/>
      <c r="GI42" s="74"/>
      <c r="GJ42" s="74"/>
      <c r="GK42" s="74"/>
      <c r="GL42" s="74"/>
      <c r="GM42" s="74"/>
      <c r="GN42" s="74"/>
      <c r="GO42" s="74"/>
      <c r="GP42" s="74"/>
      <c r="GQ42" s="74"/>
      <c r="GR42" s="74"/>
      <c r="GS42" s="74"/>
      <c r="GT42" s="74"/>
      <c r="GU42" s="74"/>
      <c r="GV42" s="74"/>
      <c r="GW42" s="74"/>
      <c r="GX42" s="74"/>
      <c r="GY42" s="74"/>
      <c r="GZ42" s="74"/>
      <c r="HA42" s="74"/>
      <c r="HB42" s="74"/>
      <c r="HC42" s="74"/>
      <c r="HD42" s="74"/>
      <c r="HE42" s="74"/>
      <c r="HF42" s="74"/>
      <c r="HG42" s="74"/>
      <c r="HH42" s="74"/>
      <c r="HI42" s="74"/>
      <c r="HJ42" s="74"/>
      <c r="HK42" s="74"/>
      <c r="HL42" s="74"/>
      <c r="HM42" s="74"/>
      <c r="HN42" s="74"/>
      <c r="HO42" s="74"/>
      <c r="HP42" s="74"/>
      <c r="HQ42" s="74"/>
      <c r="HR42" s="74"/>
      <c r="HS42" s="74"/>
      <c r="HT42" s="74"/>
      <c r="HU42" s="74"/>
      <c r="HV42" s="74"/>
      <c r="HW42" s="74"/>
      <c r="HX42" s="74"/>
      <c r="HY42" s="74"/>
      <c r="HZ42" s="74"/>
      <c r="IA42" s="74"/>
      <c r="IB42" s="74"/>
      <c r="IC42" s="74"/>
      <c r="ID42" s="74"/>
      <c r="IE42" s="74"/>
      <c r="IF42" s="74"/>
      <c r="IG42" s="74"/>
      <c r="IH42" s="74"/>
      <c r="II42" s="74"/>
      <c r="IJ42" s="74"/>
      <c r="IK42" s="74"/>
      <c r="IL42" s="74"/>
      <c r="IM42" s="74"/>
      <c r="IN42" s="74"/>
      <c r="IO42" s="74"/>
      <c r="IP42" s="74"/>
      <c r="IQ42" s="74"/>
      <c r="IR42" s="74"/>
      <c r="IS42" s="74"/>
      <c r="IT42" s="74"/>
    </row>
    <row r="43" spans="1:254" s="76" customFormat="1" ht="12.75" customHeight="1">
      <c r="A43" s="129" t="s">
        <v>61</v>
      </c>
      <c r="B43" s="130"/>
      <c r="C43" s="130"/>
      <c r="D43" s="130"/>
      <c r="E43" s="130"/>
      <c r="F43" s="131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74"/>
      <c r="AR43" s="74"/>
      <c r="AS43" s="74"/>
      <c r="AT43" s="74"/>
      <c r="AU43" s="74"/>
      <c r="AV43" s="74"/>
      <c r="AW43" s="74"/>
      <c r="AX43" s="74"/>
      <c r="AY43" s="74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74"/>
      <c r="CO43" s="74"/>
      <c r="CP43" s="74"/>
      <c r="CQ43" s="74"/>
      <c r="CR43" s="74"/>
      <c r="CS43" s="74"/>
      <c r="CT43" s="74"/>
      <c r="CU43" s="74"/>
      <c r="CV43" s="74"/>
      <c r="CW43" s="74"/>
      <c r="CX43" s="74"/>
      <c r="CY43" s="74"/>
      <c r="CZ43" s="74"/>
      <c r="DA43" s="74"/>
      <c r="DB43" s="74"/>
      <c r="DC43" s="74"/>
      <c r="DD43" s="74"/>
      <c r="DE43" s="74"/>
      <c r="DF43" s="74"/>
      <c r="DG43" s="74"/>
      <c r="DH43" s="74"/>
      <c r="DI43" s="74"/>
      <c r="DJ43" s="74"/>
      <c r="DK43" s="74"/>
      <c r="DL43" s="74"/>
      <c r="DM43" s="74"/>
      <c r="DN43" s="74"/>
      <c r="DO43" s="74"/>
      <c r="DP43" s="74"/>
      <c r="DQ43" s="74"/>
      <c r="DR43" s="74"/>
      <c r="DS43" s="74"/>
      <c r="DT43" s="74"/>
      <c r="DU43" s="74"/>
      <c r="DV43" s="74"/>
      <c r="DW43" s="74"/>
      <c r="DX43" s="74"/>
      <c r="DY43" s="74"/>
      <c r="DZ43" s="74"/>
      <c r="EA43" s="74"/>
      <c r="EB43" s="74"/>
      <c r="EC43" s="74"/>
      <c r="ED43" s="74"/>
      <c r="EE43" s="74"/>
      <c r="EF43" s="74"/>
      <c r="EG43" s="74"/>
      <c r="EH43" s="74"/>
      <c r="EI43" s="74"/>
      <c r="EJ43" s="74"/>
      <c r="EK43" s="74"/>
      <c r="EL43" s="74"/>
      <c r="EM43" s="74"/>
      <c r="EN43" s="74"/>
      <c r="EO43" s="74"/>
      <c r="EP43" s="74"/>
      <c r="EQ43" s="74"/>
      <c r="ER43" s="74"/>
      <c r="ES43" s="74"/>
      <c r="ET43" s="74"/>
      <c r="EU43" s="74"/>
      <c r="EV43" s="74"/>
      <c r="EW43" s="74"/>
      <c r="EX43" s="74"/>
      <c r="EY43" s="74"/>
      <c r="EZ43" s="74"/>
      <c r="FA43" s="74"/>
      <c r="FB43" s="74"/>
      <c r="FC43" s="74"/>
      <c r="FD43" s="74"/>
      <c r="FE43" s="74"/>
      <c r="FF43" s="74"/>
      <c r="FG43" s="74"/>
      <c r="FH43" s="74"/>
      <c r="FI43" s="74"/>
      <c r="FJ43" s="74"/>
      <c r="FK43" s="74"/>
      <c r="FL43" s="74"/>
      <c r="FM43" s="74"/>
      <c r="FN43" s="74"/>
      <c r="FO43" s="74"/>
      <c r="FP43" s="74"/>
      <c r="FQ43" s="74"/>
      <c r="FR43" s="74"/>
      <c r="FS43" s="74"/>
      <c r="FT43" s="74"/>
      <c r="FU43" s="74"/>
      <c r="FV43" s="74"/>
      <c r="FW43" s="74"/>
      <c r="FX43" s="74"/>
      <c r="FY43" s="74"/>
      <c r="FZ43" s="74"/>
      <c r="GA43" s="74"/>
      <c r="GB43" s="74"/>
      <c r="GC43" s="74"/>
      <c r="GD43" s="74"/>
      <c r="GE43" s="74"/>
      <c r="GF43" s="74"/>
      <c r="GG43" s="74"/>
      <c r="GH43" s="74"/>
      <c r="GI43" s="74"/>
      <c r="GJ43" s="74"/>
      <c r="GK43" s="74"/>
      <c r="GL43" s="74"/>
      <c r="GM43" s="74"/>
      <c r="GN43" s="74"/>
      <c r="GO43" s="74"/>
      <c r="GP43" s="74"/>
      <c r="GQ43" s="74"/>
      <c r="GR43" s="74"/>
      <c r="GS43" s="74"/>
      <c r="GT43" s="74"/>
      <c r="GU43" s="74"/>
      <c r="GV43" s="74"/>
      <c r="GW43" s="74"/>
      <c r="GX43" s="74"/>
      <c r="GY43" s="74"/>
      <c r="GZ43" s="74"/>
      <c r="HA43" s="74"/>
      <c r="HB43" s="74"/>
      <c r="HC43" s="74"/>
      <c r="HD43" s="74"/>
      <c r="HE43" s="74"/>
      <c r="HF43" s="74"/>
      <c r="HG43" s="74"/>
      <c r="HH43" s="74"/>
      <c r="HI43" s="74"/>
      <c r="HJ43" s="74"/>
      <c r="HK43" s="74"/>
      <c r="HL43" s="74"/>
      <c r="HM43" s="74"/>
      <c r="HN43" s="74"/>
      <c r="HO43" s="74"/>
      <c r="HP43" s="74"/>
      <c r="HQ43" s="74"/>
      <c r="HR43" s="74"/>
      <c r="HS43" s="74"/>
      <c r="HT43" s="74"/>
      <c r="HU43" s="74"/>
      <c r="HV43" s="74"/>
      <c r="HW43" s="74"/>
      <c r="HX43" s="74"/>
      <c r="HY43" s="74"/>
      <c r="HZ43" s="74"/>
      <c r="IA43" s="74"/>
      <c r="IB43" s="74"/>
      <c r="IC43" s="74"/>
      <c r="ID43" s="74"/>
      <c r="IE43" s="74"/>
      <c r="IF43" s="74"/>
      <c r="IG43" s="74"/>
      <c r="IH43" s="74"/>
      <c r="II43" s="74"/>
      <c r="IJ43" s="74"/>
      <c r="IK43" s="74"/>
      <c r="IL43" s="74"/>
      <c r="IM43" s="74"/>
      <c r="IN43" s="74"/>
      <c r="IO43" s="74"/>
      <c r="IP43" s="74"/>
      <c r="IQ43" s="74"/>
      <c r="IR43" s="74"/>
      <c r="IS43" s="74"/>
      <c r="IT43" s="74"/>
    </row>
    <row r="44" spans="1:254" s="76" customFormat="1" ht="12.75">
      <c r="A44" s="80" t="s">
        <v>62</v>
      </c>
      <c r="B44" s="81" t="s">
        <v>59</v>
      </c>
      <c r="C44" s="82">
        <v>400</v>
      </c>
      <c r="D44" s="83" t="s">
        <v>60</v>
      </c>
      <c r="E44" s="84">
        <v>1440</v>
      </c>
      <c r="F44" s="84">
        <f>(C44*E44)</f>
        <v>576000</v>
      </c>
      <c r="G44" s="74"/>
      <c r="H44" s="74"/>
      <c r="I44" s="74"/>
      <c r="J44" s="74"/>
      <c r="K44" s="74"/>
      <c r="L44" s="74"/>
      <c r="M44" s="74"/>
      <c r="N44" s="74"/>
      <c r="O44" s="74"/>
      <c r="P44" s="74"/>
      <c r="Q44" s="74"/>
      <c r="R44" s="74"/>
      <c r="S44" s="74"/>
      <c r="T44" s="74"/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4"/>
      <c r="AQ44" s="74"/>
      <c r="AR44" s="74"/>
      <c r="AS44" s="74"/>
      <c r="AT44" s="74"/>
      <c r="AU44" s="74"/>
      <c r="AV44" s="74"/>
      <c r="AW44" s="74"/>
      <c r="AX44" s="74"/>
      <c r="AY44" s="74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74"/>
      <c r="CO44" s="74"/>
      <c r="CP44" s="74"/>
      <c r="CQ44" s="74"/>
      <c r="CR44" s="74"/>
      <c r="CS44" s="74"/>
      <c r="CT44" s="74"/>
      <c r="CU44" s="74"/>
      <c r="CV44" s="74"/>
      <c r="CW44" s="74"/>
      <c r="CX44" s="74"/>
      <c r="CY44" s="74"/>
      <c r="CZ44" s="74"/>
      <c r="DA44" s="74"/>
      <c r="DB44" s="74"/>
      <c r="DC44" s="74"/>
      <c r="DD44" s="74"/>
      <c r="DE44" s="74"/>
      <c r="DF44" s="74"/>
      <c r="DG44" s="74"/>
      <c r="DH44" s="74"/>
      <c r="DI44" s="74"/>
      <c r="DJ44" s="74"/>
      <c r="DK44" s="74"/>
      <c r="DL44" s="74"/>
      <c r="DM44" s="74"/>
      <c r="DN44" s="74"/>
      <c r="DO44" s="74"/>
      <c r="DP44" s="74"/>
      <c r="DQ44" s="74"/>
      <c r="DR44" s="74"/>
      <c r="DS44" s="74"/>
      <c r="DT44" s="74"/>
      <c r="DU44" s="74"/>
      <c r="DV44" s="74"/>
      <c r="DW44" s="74"/>
      <c r="DX44" s="74"/>
      <c r="DY44" s="74"/>
      <c r="DZ44" s="74"/>
      <c r="EA44" s="74"/>
      <c r="EB44" s="74"/>
      <c r="EC44" s="74"/>
      <c r="ED44" s="74"/>
      <c r="EE44" s="74"/>
      <c r="EF44" s="74"/>
      <c r="EG44" s="74"/>
      <c r="EH44" s="74"/>
      <c r="EI44" s="74"/>
      <c r="EJ44" s="74"/>
      <c r="EK44" s="74"/>
      <c r="EL44" s="74"/>
      <c r="EM44" s="74"/>
      <c r="EN44" s="74"/>
      <c r="EO44" s="74"/>
      <c r="EP44" s="74"/>
      <c r="EQ44" s="74"/>
      <c r="ER44" s="74"/>
      <c r="ES44" s="74"/>
      <c r="ET44" s="74"/>
      <c r="EU44" s="74"/>
      <c r="EV44" s="74"/>
      <c r="EW44" s="74"/>
      <c r="EX44" s="74"/>
      <c r="EY44" s="74"/>
      <c r="EZ44" s="74"/>
      <c r="FA44" s="74"/>
      <c r="FB44" s="74"/>
      <c r="FC44" s="74"/>
      <c r="FD44" s="74"/>
      <c r="FE44" s="74"/>
      <c r="FF44" s="74"/>
      <c r="FG44" s="74"/>
      <c r="FH44" s="74"/>
      <c r="FI44" s="74"/>
      <c r="FJ44" s="74"/>
      <c r="FK44" s="74"/>
      <c r="FL44" s="74"/>
      <c r="FM44" s="74"/>
      <c r="FN44" s="74"/>
      <c r="FO44" s="74"/>
      <c r="FP44" s="74"/>
      <c r="FQ44" s="74"/>
      <c r="FR44" s="74"/>
      <c r="FS44" s="74"/>
      <c r="FT44" s="74"/>
      <c r="FU44" s="74"/>
      <c r="FV44" s="74"/>
      <c r="FW44" s="74"/>
      <c r="FX44" s="74"/>
      <c r="FY44" s="74"/>
      <c r="FZ44" s="74"/>
      <c r="GA44" s="74"/>
      <c r="GB44" s="74"/>
      <c r="GC44" s="74"/>
      <c r="GD44" s="74"/>
      <c r="GE44" s="74"/>
      <c r="GF44" s="74"/>
      <c r="GG44" s="74"/>
      <c r="GH44" s="74"/>
      <c r="GI44" s="74"/>
      <c r="GJ44" s="74"/>
      <c r="GK44" s="74"/>
      <c r="GL44" s="74"/>
      <c r="GM44" s="74"/>
      <c r="GN44" s="74"/>
      <c r="GO44" s="74"/>
      <c r="GP44" s="74"/>
      <c r="GQ44" s="74"/>
      <c r="GR44" s="74"/>
      <c r="GS44" s="74"/>
      <c r="GT44" s="74"/>
      <c r="GU44" s="74"/>
      <c r="GV44" s="74"/>
      <c r="GW44" s="74"/>
      <c r="GX44" s="74"/>
      <c r="GY44" s="74"/>
      <c r="GZ44" s="74"/>
      <c r="HA44" s="74"/>
      <c r="HB44" s="74"/>
      <c r="HC44" s="74"/>
      <c r="HD44" s="74"/>
      <c r="HE44" s="74"/>
      <c r="HF44" s="74"/>
      <c r="HG44" s="74"/>
      <c r="HH44" s="74"/>
      <c r="HI44" s="74"/>
      <c r="HJ44" s="74"/>
      <c r="HK44" s="74"/>
      <c r="HL44" s="74"/>
      <c r="HM44" s="74"/>
      <c r="HN44" s="74"/>
      <c r="HO44" s="74"/>
      <c r="HP44" s="74"/>
      <c r="HQ44" s="74"/>
      <c r="HR44" s="74"/>
      <c r="HS44" s="74"/>
      <c r="HT44" s="74"/>
      <c r="HU44" s="74"/>
      <c r="HV44" s="74"/>
      <c r="HW44" s="74"/>
      <c r="HX44" s="74"/>
      <c r="HY44" s="74"/>
      <c r="HZ44" s="74"/>
      <c r="IA44" s="74"/>
      <c r="IB44" s="74"/>
      <c r="IC44" s="74"/>
      <c r="ID44" s="74"/>
      <c r="IE44" s="74"/>
      <c r="IF44" s="74"/>
      <c r="IG44" s="74"/>
      <c r="IH44" s="74"/>
      <c r="II44" s="74"/>
      <c r="IJ44" s="74"/>
      <c r="IK44" s="74"/>
      <c r="IL44" s="74"/>
      <c r="IM44" s="74"/>
      <c r="IN44" s="74"/>
      <c r="IO44" s="74"/>
      <c r="IP44" s="74"/>
      <c r="IQ44" s="74"/>
      <c r="IR44" s="74"/>
      <c r="IS44" s="74"/>
      <c r="IT44" s="74"/>
    </row>
    <row r="45" spans="1:254" s="76" customFormat="1" ht="12.75">
      <c r="A45" s="85" t="s">
        <v>63</v>
      </c>
      <c r="B45" s="86" t="s">
        <v>59</v>
      </c>
      <c r="C45" s="87">
        <v>100</v>
      </c>
      <c r="D45" s="88" t="s">
        <v>64</v>
      </c>
      <c r="E45" s="89">
        <v>1400</v>
      </c>
      <c r="F45" s="84">
        <f>(C45*E45)</f>
        <v>140000</v>
      </c>
      <c r="G45" s="74"/>
      <c r="H45" s="74"/>
      <c r="I45" s="74"/>
      <c r="J45" s="74"/>
      <c r="K45" s="74"/>
      <c r="L45" s="74"/>
      <c r="M45" s="74"/>
      <c r="N45" s="74"/>
      <c r="O45" s="74"/>
      <c r="P45" s="74"/>
      <c r="Q45" s="74"/>
      <c r="R45" s="74"/>
      <c r="S45" s="74"/>
      <c r="T45" s="74"/>
      <c r="U45" s="74"/>
      <c r="V45" s="74"/>
      <c r="W45" s="74"/>
      <c r="X45" s="74"/>
      <c r="Y45" s="74"/>
      <c r="Z45" s="74"/>
      <c r="AA45" s="74"/>
      <c r="AB45" s="74"/>
      <c r="AC45" s="74"/>
      <c r="AD45" s="74"/>
      <c r="AE45" s="74"/>
      <c r="AF45" s="74"/>
      <c r="AG45" s="74"/>
      <c r="AH45" s="74"/>
      <c r="AI45" s="74"/>
      <c r="AJ45" s="74"/>
      <c r="AK45" s="74"/>
      <c r="AL45" s="74"/>
      <c r="AM45" s="74"/>
      <c r="AN45" s="74"/>
      <c r="AO45" s="74"/>
      <c r="AP45" s="74"/>
      <c r="AQ45" s="74"/>
      <c r="AR45" s="74"/>
      <c r="AS45" s="74"/>
      <c r="AT45" s="74"/>
      <c r="AU45" s="74"/>
      <c r="AV45" s="74"/>
      <c r="AW45" s="74"/>
      <c r="AX45" s="74"/>
      <c r="AY45" s="74"/>
      <c r="AZ45" s="74"/>
      <c r="BA45" s="74"/>
      <c r="BB45" s="74"/>
      <c r="BC45" s="74"/>
      <c r="BD45" s="74"/>
      <c r="BE45" s="74"/>
      <c r="BF45" s="74"/>
      <c r="BG45" s="74"/>
      <c r="BH45" s="74"/>
      <c r="BI45" s="74"/>
      <c r="BJ45" s="74"/>
      <c r="BK45" s="74"/>
      <c r="BL45" s="74"/>
      <c r="BM45" s="74"/>
      <c r="BN45" s="74"/>
      <c r="BO45" s="74"/>
      <c r="BP45" s="74"/>
      <c r="BQ45" s="74"/>
      <c r="BR45" s="74"/>
      <c r="BS45" s="74"/>
      <c r="BT45" s="74"/>
      <c r="BU45" s="74"/>
      <c r="BV45" s="74"/>
      <c r="BW45" s="74"/>
      <c r="BX45" s="74"/>
      <c r="BY45" s="74"/>
      <c r="BZ45" s="74"/>
      <c r="CA45" s="74"/>
      <c r="CB45" s="74"/>
      <c r="CC45" s="74"/>
      <c r="CD45" s="74"/>
      <c r="CE45" s="74"/>
      <c r="CF45" s="74"/>
      <c r="CG45" s="74"/>
      <c r="CH45" s="74"/>
      <c r="CI45" s="74"/>
      <c r="CJ45" s="74"/>
      <c r="CK45" s="74"/>
      <c r="CL45" s="74"/>
      <c r="CM45" s="74"/>
      <c r="CN45" s="74"/>
      <c r="CO45" s="74"/>
      <c r="CP45" s="74"/>
      <c r="CQ45" s="74"/>
      <c r="CR45" s="74"/>
      <c r="CS45" s="74"/>
      <c r="CT45" s="74"/>
      <c r="CU45" s="74"/>
      <c r="CV45" s="74"/>
      <c r="CW45" s="74"/>
      <c r="CX45" s="74"/>
      <c r="CY45" s="74"/>
      <c r="CZ45" s="74"/>
      <c r="DA45" s="74"/>
      <c r="DB45" s="74"/>
      <c r="DC45" s="74"/>
      <c r="DD45" s="74"/>
      <c r="DE45" s="74"/>
      <c r="DF45" s="74"/>
      <c r="DG45" s="74"/>
      <c r="DH45" s="74"/>
      <c r="DI45" s="74"/>
      <c r="DJ45" s="74"/>
      <c r="DK45" s="74"/>
      <c r="DL45" s="74"/>
      <c r="DM45" s="74"/>
      <c r="DN45" s="74"/>
      <c r="DO45" s="74"/>
      <c r="DP45" s="74"/>
      <c r="DQ45" s="74"/>
      <c r="DR45" s="74"/>
      <c r="DS45" s="74"/>
      <c r="DT45" s="74"/>
      <c r="DU45" s="74"/>
      <c r="DV45" s="74"/>
      <c r="DW45" s="74"/>
      <c r="DX45" s="74"/>
      <c r="DY45" s="74"/>
      <c r="DZ45" s="74"/>
      <c r="EA45" s="74"/>
      <c r="EB45" s="74"/>
      <c r="EC45" s="74"/>
      <c r="ED45" s="74"/>
      <c r="EE45" s="74"/>
      <c r="EF45" s="74"/>
      <c r="EG45" s="74"/>
      <c r="EH45" s="74"/>
      <c r="EI45" s="74"/>
      <c r="EJ45" s="74"/>
      <c r="EK45" s="74"/>
      <c r="EL45" s="74"/>
      <c r="EM45" s="74"/>
      <c r="EN45" s="74"/>
      <c r="EO45" s="74"/>
      <c r="EP45" s="74"/>
      <c r="EQ45" s="74"/>
      <c r="ER45" s="74"/>
      <c r="ES45" s="74"/>
      <c r="ET45" s="74"/>
      <c r="EU45" s="74"/>
      <c r="EV45" s="74"/>
      <c r="EW45" s="74"/>
      <c r="EX45" s="74"/>
      <c r="EY45" s="74"/>
      <c r="EZ45" s="74"/>
      <c r="FA45" s="74"/>
      <c r="FB45" s="74"/>
      <c r="FC45" s="74"/>
      <c r="FD45" s="74"/>
      <c r="FE45" s="74"/>
      <c r="FF45" s="74"/>
      <c r="FG45" s="74"/>
      <c r="FH45" s="74"/>
      <c r="FI45" s="74"/>
      <c r="FJ45" s="74"/>
      <c r="FK45" s="74"/>
      <c r="FL45" s="74"/>
      <c r="FM45" s="74"/>
      <c r="FN45" s="74"/>
      <c r="FO45" s="74"/>
      <c r="FP45" s="74"/>
      <c r="FQ45" s="74"/>
      <c r="FR45" s="74"/>
      <c r="FS45" s="74"/>
      <c r="FT45" s="74"/>
      <c r="FU45" s="74"/>
      <c r="FV45" s="74"/>
      <c r="FW45" s="74"/>
      <c r="FX45" s="74"/>
      <c r="FY45" s="74"/>
      <c r="FZ45" s="74"/>
      <c r="GA45" s="74"/>
      <c r="GB45" s="74"/>
      <c r="GC45" s="74"/>
      <c r="GD45" s="74"/>
      <c r="GE45" s="74"/>
      <c r="GF45" s="74"/>
      <c r="GG45" s="74"/>
      <c r="GH45" s="74"/>
      <c r="GI45" s="74"/>
      <c r="GJ45" s="74"/>
      <c r="GK45" s="74"/>
      <c r="GL45" s="74"/>
      <c r="GM45" s="74"/>
      <c r="GN45" s="74"/>
      <c r="GO45" s="74"/>
      <c r="GP45" s="74"/>
      <c r="GQ45" s="74"/>
      <c r="GR45" s="74"/>
      <c r="GS45" s="74"/>
      <c r="GT45" s="74"/>
      <c r="GU45" s="74"/>
      <c r="GV45" s="74"/>
      <c r="GW45" s="74"/>
      <c r="GX45" s="74"/>
      <c r="GY45" s="74"/>
      <c r="GZ45" s="74"/>
      <c r="HA45" s="74"/>
      <c r="HB45" s="74"/>
      <c r="HC45" s="74"/>
      <c r="HD45" s="74"/>
      <c r="HE45" s="74"/>
      <c r="HF45" s="74"/>
      <c r="HG45" s="74"/>
      <c r="HH45" s="74"/>
      <c r="HI45" s="74"/>
      <c r="HJ45" s="74"/>
      <c r="HK45" s="74"/>
      <c r="HL45" s="74"/>
      <c r="HM45" s="74"/>
      <c r="HN45" s="74"/>
      <c r="HO45" s="74"/>
      <c r="HP45" s="74"/>
      <c r="HQ45" s="74"/>
      <c r="HR45" s="74"/>
      <c r="HS45" s="74"/>
      <c r="HT45" s="74"/>
      <c r="HU45" s="74"/>
      <c r="HV45" s="74"/>
      <c r="HW45" s="74"/>
      <c r="HX45" s="74"/>
      <c r="HY45" s="74"/>
      <c r="HZ45" s="74"/>
      <c r="IA45" s="74"/>
      <c r="IB45" s="74"/>
      <c r="IC45" s="74"/>
      <c r="ID45" s="74"/>
      <c r="IE45" s="74"/>
      <c r="IF45" s="74"/>
      <c r="IG45" s="74"/>
      <c r="IH45" s="74"/>
      <c r="II45" s="74"/>
      <c r="IJ45" s="74"/>
      <c r="IK45" s="74"/>
      <c r="IL45" s="74"/>
      <c r="IM45" s="74"/>
      <c r="IN45" s="74"/>
      <c r="IO45" s="74"/>
      <c r="IP45" s="74"/>
      <c r="IQ45" s="74"/>
      <c r="IR45" s="74"/>
      <c r="IS45" s="74"/>
      <c r="IT45" s="74"/>
    </row>
    <row r="46" spans="1:254" s="76" customFormat="1" ht="12.75" customHeight="1">
      <c r="A46" s="132" t="s">
        <v>65</v>
      </c>
      <c r="B46" s="132"/>
      <c r="C46" s="132"/>
      <c r="D46" s="132"/>
      <c r="E46" s="132"/>
      <c r="F46" s="132"/>
      <c r="G46" s="74"/>
      <c r="H46" s="74"/>
      <c r="I46" s="74"/>
      <c r="J46" s="74"/>
      <c r="K46" s="74"/>
      <c r="L46" s="74"/>
      <c r="M46" s="74"/>
      <c r="N46" s="74"/>
      <c r="O46" s="74"/>
      <c r="P46" s="74"/>
      <c r="Q46" s="74"/>
      <c r="R46" s="74"/>
      <c r="S46" s="74"/>
      <c r="T46" s="74"/>
      <c r="U46" s="74"/>
      <c r="V46" s="74"/>
      <c r="W46" s="74"/>
      <c r="X46" s="74"/>
      <c r="Y46" s="74"/>
      <c r="Z46" s="74"/>
      <c r="AA46" s="74"/>
      <c r="AB46" s="74"/>
      <c r="AC46" s="74"/>
      <c r="AD46" s="74"/>
      <c r="AE46" s="74"/>
      <c r="AF46" s="74"/>
      <c r="AG46" s="74"/>
      <c r="AH46" s="74"/>
      <c r="AI46" s="74"/>
      <c r="AJ46" s="74"/>
      <c r="AK46" s="74"/>
      <c r="AL46" s="74"/>
      <c r="AM46" s="74"/>
      <c r="AN46" s="74"/>
      <c r="AO46" s="74"/>
      <c r="AP46" s="74"/>
      <c r="AQ46" s="74"/>
      <c r="AR46" s="74"/>
      <c r="AS46" s="74"/>
      <c r="AT46" s="74"/>
      <c r="AU46" s="74"/>
      <c r="AV46" s="74"/>
      <c r="AW46" s="74"/>
      <c r="AX46" s="74"/>
      <c r="AY46" s="74"/>
      <c r="AZ46" s="74"/>
      <c r="BA46" s="74"/>
      <c r="BB46" s="74"/>
      <c r="BC46" s="74"/>
      <c r="BD46" s="74"/>
      <c r="BE46" s="74"/>
      <c r="BF46" s="74"/>
      <c r="BG46" s="74"/>
      <c r="BH46" s="74"/>
      <c r="BI46" s="74"/>
      <c r="BJ46" s="74"/>
      <c r="BK46" s="74"/>
      <c r="BL46" s="74"/>
      <c r="BM46" s="74"/>
      <c r="BN46" s="74"/>
      <c r="BO46" s="74"/>
      <c r="BP46" s="74"/>
      <c r="BQ46" s="74"/>
      <c r="BR46" s="74"/>
      <c r="BS46" s="74"/>
      <c r="BT46" s="74"/>
      <c r="BU46" s="74"/>
      <c r="BV46" s="74"/>
      <c r="BW46" s="74"/>
      <c r="BX46" s="74"/>
      <c r="BY46" s="74"/>
      <c r="BZ46" s="74"/>
      <c r="CA46" s="74"/>
      <c r="CB46" s="74"/>
      <c r="CC46" s="74"/>
      <c r="CD46" s="74"/>
      <c r="CE46" s="74"/>
      <c r="CF46" s="74"/>
      <c r="CG46" s="74"/>
      <c r="CH46" s="74"/>
      <c r="CI46" s="74"/>
      <c r="CJ46" s="74"/>
      <c r="CK46" s="74"/>
      <c r="CL46" s="74"/>
      <c r="CM46" s="74"/>
      <c r="CN46" s="74"/>
      <c r="CO46" s="74"/>
      <c r="CP46" s="74"/>
      <c r="CQ46" s="74"/>
      <c r="CR46" s="74"/>
      <c r="CS46" s="74"/>
      <c r="CT46" s="74"/>
      <c r="CU46" s="74"/>
      <c r="CV46" s="74"/>
      <c r="CW46" s="74"/>
      <c r="CX46" s="74"/>
      <c r="CY46" s="74"/>
      <c r="CZ46" s="74"/>
      <c r="DA46" s="74"/>
      <c r="DB46" s="74"/>
      <c r="DC46" s="74"/>
      <c r="DD46" s="74"/>
      <c r="DE46" s="74"/>
      <c r="DF46" s="74"/>
      <c r="DG46" s="74"/>
      <c r="DH46" s="74"/>
      <c r="DI46" s="74"/>
      <c r="DJ46" s="74"/>
      <c r="DK46" s="74"/>
      <c r="DL46" s="74"/>
      <c r="DM46" s="74"/>
      <c r="DN46" s="74"/>
      <c r="DO46" s="74"/>
      <c r="DP46" s="74"/>
      <c r="DQ46" s="74"/>
      <c r="DR46" s="74"/>
      <c r="DS46" s="74"/>
      <c r="DT46" s="74"/>
      <c r="DU46" s="74"/>
      <c r="DV46" s="74"/>
      <c r="DW46" s="74"/>
      <c r="DX46" s="74"/>
      <c r="DY46" s="74"/>
      <c r="DZ46" s="74"/>
      <c r="EA46" s="74"/>
      <c r="EB46" s="74"/>
      <c r="EC46" s="74"/>
      <c r="ED46" s="74"/>
      <c r="EE46" s="74"/>
      <c r="EF46" s="74"/>
      <c r="EG46" s="74"/>
      <c r="EH46" s="74"/>
      <c r="EI46" s="74"/>
      <c r="EJ46" s="74"/>
      <c r="EK46" s="74"/>
      <c r="EL46" s="74"/>
      <c r="EM46" s="74"/>
      <c r="EN46" s="74"/>
      <c r="EO46" s="74"/>
      <c r="EP46" s="74"/>
      <c r="EQ46" s="74"/>
      <c r="ER46" s="74"/>
      <c r="ES46" s="74"/>
      <c r="ET46" s="74"/>
      <c r="EU46" s="74"/>
      <c r="EV46" s="74"/>
      <c r="EW46" s="74"/>
      <c r="EX46" s="74"/>
      <c r="EY46" s="74"/>
      <c r="EZ46" s="74"/>
      <c r="FA46" s="74"/>
      <c r="FB46" s="74"/>
      <c r="FC46" s="74"/>
      <c r="FD46" s="74"/>
      <c r="FE46" s="74"/>
      <c r="FF46" s="74"/>
      <c r="FG46" s="74"/>
      <c r="FH46" s="74"/>
      <c r="FI46" s="74"/>
      <c r="FJ46" s="74"/>
      <c r="FK46" s="74"/>
      <c r="FL46" s="74"/>
      <c r="FM46" s="74"/>
      <c r="FN46" s="74"/>
      <c r="FO46" s="74"/>
      <c r="FP46" s="74"/>
      <c r="FQ46" s="74"/>
      <c r="FR46" s="74"/>
      <c r="FS46" s="74"/>
      <c r="FT46" s="74"/>
      <c r="FU46" s="74"/>
      <c r="FV46" s="74"/>
      <c r="FW46" s="74"/>
      <c r="FX46" s="74"/>
      <c r="FY46" s="74"/>
      <c r="FZ46" s="74"/>
      <c r="GA46" s="74"/>
      <c r="GB46" s="74"/>
      <c r="GC46" s="74"/>
      <c r="GD46" s="74"/>
      <c r="GE46" s="74"/>
      <c r="GF46" s="74"/>
      <c r="GG46" s="74"/>
      <c r="GH46" s="74"/>
      <c r="GI46" s="74"/>
      <c r="GJ46" s="74"/>
      <c r="GK46" s="74"/>
      <c r="GL46" s="74"/>
      <c r="GM46" s="74"/>
      <c r="GN46" s="74"/>
      <c r="GO46" s="74"/>
      <c r="GP46" s="74"/>
      <c r="GQ46" s="74"/>
      <c r="GR46" s="74"/>
      <c r="GS46" s="74"/>
      <c r="GT46" s="74"/>
      <c r="GU46" s="74"/>
      <c r="GV46" s="74"/>
      <c r="GW46" s="74"/>
      <c r="GX46" s="74"/>
      <c r="GY46" s="74"/>
      <c r="GZ46" s="74"/>
      <c r="HA46" s="74"/>
      <c r="HB46" s="74"/>
      <c r="HC46" s="74"/>
      <c r="HD46" s="74"/>
      <c r="HE46" s="74"/>
      <c r="HF46" s="74"/>
      <c r="HG46" s="74"/>
      <c r="HH46" s="74"/>
      <c r="HI46" s="74"/>
      <c r="HJ46" s="74"/>
      <c r="HK46" s="74"/>
      <c r="HL46" s="74"/>
      <c r="HM46" s="74"/>
      <c r="HN46" s="74"/>
      <c r="HO46" s="74"/>
      <c r="HP46" s="74"/>
      <c r="HQ46" s="74"/>
      <c r="HR46" s="74"/>
      <c r="HS46" s="74"/>
      <c r="HT46" s="74"/>
      <c r="HU46" s="74"/>
      <c r="HV46" s="74"/>
      <c r="HW46" s="74"/>
      <c r="HX46" s="74"/>
      <c r="HY46" s="74"/>
      <c r="HZ46" s="74"/>
      <c r="IA46" s="74"/>
      <c r="IB46" s="74"/>
      <c r="IC46" s="74"/>
      <c r="ID46" s="74"/>
      <c r="IE46" s="74"/>
      <c r="IF46" s="74"/>
      <c r="IG46" s="74"/>
      <c r="IH46" s="74"/>
      <c r="II46" s="74"/>
      <c r="IJ46" s="74"/>
      <c r="IK46" s="74"/>
      <c r="IL46" s="74"/>
      <c r="IM46" s="74"/>
      <c r="IN46" s="74"/>
      <c r="IO46" s="74"/>
      <c r="IP46" s="74"/>
      <c r="IQ46" s="74"/>
      <c r="IR46" s="74"/>
      <c r="IS46" s="74"/>
      <c r="IT46" s="74"/>
    </row>
    <row r="47" spans="1:254" s="76" customFormat="1" ht="12.75" customHeight="1">
      <c r="A47" s="32" t="s">
        <v>66</v>
      </c>
      <c r="B47" s="33" t="s">
        <v>59</v>
      </c>
      <c r="C47" s="98">
        <v>2</v>
      </c>
      <c r="D47" s="99" t="s">
        <v>38</v>
      </c>
      <c r="E47" s="36">
        <v>5500</v>
      </c>
      <c r="F47" s="36">
        <f>E47*C47</f>
        <v>11000</v>
      </c>
      <c r="G47" s="74"/>
      <c r="H47" s="74"/>
      <c r="I47" s="74"/>
      <c r="J47" s="74"/>
      <c r="K47" s="74"/>
      <c r="L47" s="74"/>
      <c r="M47" s="74"/>
      <c r="N47" s="74"/>
      <c r="O47" s="74"/>
      <c r="P47" s="74"/>
      <c r="Q47" s="74"/>
      <c r="R47" s="74"/>
      <c r="S47" s="74"/>
      <c r="T47" s="74"/>
      <c r="U47" s="74"/>
      <c r="V47" s="74"/>
      <c r="W47" s="74"/>
      <c r="X47" s="74"/>
      <c r="Y47" s="74"/>
      <c r="Z47" s="74"/>
      <c r="AA47" s="74"/>
      <c r="AB47" s="74"/>
      <c r="AC47" s="74"/>
      <c r="AD47" s="74"/>
      <c r="AE47" s="74"/>
      <c r="AF47" s="74"/>
      <c r="AG47" s="74"/>
      <c r="AH47" s="74"/>
      <c r="AI47" s="74"/>
      <c r="AJ47" s="74"/>
      <c r="AK47" s="74"/>
      <c r="AL47" s="74"/>
      <c r="AM47" s="74"/>
      <c r="AN47" s="74"/>
      <c r="AO47" s="74"/>
      <c r="AP47" s="74"/>
      <c r="AQ47" s="74"/>
      <c r="AR47" s="74"/>
      <c r="AS47" s="74"/>
      <c r="AT47" s="74"/>
      <c r="AU47" s="74"/>
      <c r="AV47" s="74"/>
      <c r="AW47" s="74"/>
      <c r="AX47" s="74"/>
      <c r="AY47" s="74"/>
      <c r="AZ47" s="74"/>
      <c r="BA47" s="74"/>
      <c r="BB47" s="74"/>
      <c r="BC47" s="74"/>
      <c r="BD47" s="74"/>
      <c r="BE47" s="74"/>
      <c r="BF47" s="74"/>
      <c r="BG47" s="74"/>
      <c r="BH47" s="74"/>
      <c r="BI47" s="74"/>
      <c r="BJ47" s="74"/>
      <c r="BK47" s="74"/>
      <c r="BL47" s="74"/>
      <c r="BM47" s="74"/>
      <c r="BN47" s="74"/>
      <c r="BO47" s="74"/>
      <c r="BP47" s="74"/>
      <c r="BQ47" s="74"/>
      <c r="BR47" s="74"/>
      <c r="BS47" s="74"/>
      <c r="BT47" s="74"/>
      <c r="BU47" s="74"/>
      <c r="BV47" s="74"/>
      <c r="BW47" s="74"/>
      <c r="BX47" s="74"/>
      <c r="BY47" s="74"/>
      <c r="BZ47" s="74"/>
      <c r="CA47" s="74"/>
      <c r="CB47" s="74"/>
      <c r="CC47" s="74"/>
      <c r="CD47" s="74"/>
      <c r="CE47" s="74"/>
      <c r="CF47" s="74"/>
      <c r="CG47" s="74"/>
      <c r="CH47" s="74"/>
      <c r="CI47" s="74"/>
      <c r="CJ47" s="74"/>
      <c r="CK47" s="74"/>
      <c r="CL47" s="74"/>
      <c r="CM47" s="74"/>
      <c r="CN47" s="74"/>
      <c r="CO47" s="74"/>
      <c r="CP47" s="74"/>
      <c r="CQ47" s="74"/>
      <c r="CR47" s="74"/>
      <c r="CS47" s="74"/>
      <c r="CT47" s="74"/>
      <c r="CU47" s="74"/>
      <c r="CV47" s="74"/>
      <c r="CW47" s="74"/>
      <c r="CX47" s="74"/>
      <c r="CY47" s="74"/>
      <c r="CZ47" s="74"/>
      <c r="DA47" s="74"/>
      <c r="DB47" s="74"/>
      <c r="DC47" s="74"/>
      <c r="DD47" s="74"/>
      <c r="DE47" s="74"/>
      <c r="DF47" s="74"/>
      <c r="DG47" s="74"/>
      <c r="DH47" s="74"/>
      <c r="DI47" s="74"/>
      <c r="DJ47" s="74"/>
      <c r="DK47" s="74"/>
      <c r="DL47" s="74"/>
      <c r="DM47" s="74"/>
      <c r="DN47" s="74"/>
      <c r="DO47" s="74"/>
      <c r="DP47" s="74"/>
      <c r="DQ47" s="74"/>
      <c r="DR47" s="74"/>
      <c r="DS47" s="74"/>
      <c r="DT47" s="74"/>
      <c r="DU47" s="74"/>
      <c r="DV47" s="74"/>
      <c r="DW47" s="74"/>
      <c r="DX47" s="74"/>
      <c r="DY47" s="74"/>
      <c r="DZ47" s="74"/>
      <c r="EA47" s="74"/>
      <c r="EB47" s="74"/>
      <c r="EC47" s="74"/>
      <c r="ED47" s="74"/>
      <c r="EE47" s="74"/>
      <c r="EF47" s="74"/>
      <c r="EG47" s="74"/>
      <c r="EH47" s="74"/>
      <c r="EI47" s="74"/>
      <c r="EJ47" s="74"/>
      <c r="EK47" s="74"/>
      <c r="EL47" s="74"/>
      <c r="EM47" s="74"/>
      <c r="EN47" s="74"/>
      <c r="EO47" s="74"/>
      <c r="EP47" s="74"/>
      <c r="EQ47" s="74"/>
      <c r="ER47" s="74"/>
      <c r="ES47" s="74"/>
      <c r="ET47" s="74"/>
      <c r="EU47" s="74"/>
      <c r="EV47" s="74"/>
      <c r="EW47" s="74"/>
      <c r="EX47" s="74"/>
      <c r="EY47" s="74"/>
      <c r="EZ47" s="74"/>
      <c r="FA47" s="74"/>
      <c r="FB47" s="74"/>
      <c r="FC47" s="74"/>
      <c r="FD47" s="74"/>
      <c r="FE47" s="74"/>
      <c r="FF47" s="74"/>
      <c r="FG47" s="74"/>
      <c r="FH47" s="74"/>
      <c r="FI47" s="74"/>
      <c r="FJ47" s="74"/>
      <c r="FK47" s="74"/>
      <c r="FL47" s="74"/>
      <c r="FM47" s="74"/>
      <c r="FN47" s="74"/>
      <c r="FO47" s="74"/>
      <c r="FP47" s="74"/>
      <c r="FQ47" s="74"/>
      <c r="FR47" s="74"/>
      <c r="FS47" s="74"/>
      <c r="FT47" s="74"/>
      <c r="FU47" s="74"/>
      <c r="FV47" s="74"/>
      <c r="FW47" s="74"/>
      <c r="FX47" s="74"/>
      <c r="FY47" s="74"/>
      <c r="FZ47" s="74"/>
      <c r="GA47" s="74"/>
      <c r="GB47" s="74"/>
      <c r="GC47" s="74"/>
      <c r="GD47" s="74"/>
      <c r="GE47" s="74"/>
      <c r="GF47" s="74"/>
      <c r="GG47" s="74"/>
      <c r="GH47" s="74"/>
      <c r="GI47" s="74"/>
      <c r="GJ47" s="74"/>
      <c r="GK47" s="74"/>
      <c r="GL47" s="74"/>
      <c r="GM47" s="74"/>
      <c r="GN47" s="74"/>
      <c r="GO47" s="74"/>
      <c r="GP47" s="74"/>
      <c r="GQ47" s="74"/>
      <c r="GR47" s="74"/>
      <c r="GS47" s="74"/>
      <c r="GT47" s="74"/>
      <c r="GU47" s="74"/>
      <c r="GV47" s="74"/>
      <c r="GW47" s="74"/>
      <c r="GX47" s="74"/>
      <c r="GY47" s="74"/>
      <c r="GZ47" s="74"/>
      <c r="HA47" s="74"/>
      <c r="HB47" s="74"/>
      <c r="HC47" s="74"/>
      <c r="HD47" s="74"/>
      <c r="HE47" s="74"/>
      <c r="HF47" s="74"/>
      <c r="HG47" s="74"/>
      <c r="HH47" s="74"/>
      <c r="HI47" s="74"/>
      <c r="HJ47" s="74"/>
      <c r="HK47" s="74"/>
      <c r="HL47" s="74"/>
      <c r="HM47" s="74"/>
      <c r="HN47" s="74"/>
      <c r="HO47" s="74"/>
      <c r="HP47" s="74"/>
      <c r="HQ47" s="74"/>
      <c r="HR47" s="74"/>
      <c r="HS47" s="74"/>
      <c r="HT47" s="74"/>
      <c r="HU47" s="74"/>
      <c r="HV47" s="74"/>
      <c r="HW47" s="74"/>
      <c r="HX47" s="74"/>
      <c r="HY47" s="74"/>
      <c r="HZ47" s="74"/>
      <c r="IA47" s="74"/>
      <c r="IB47" s="74"/>
      <c r="IC47" s="74"/>
      <c r="ID47" s="74"/>
      <c r="IE47" s="74"/>
      <c r="IF47" s="74"/>
      <c r="IG47" s="74"/>
      <c r="IH47" s="74"/>
      <c r="II47" s="74"/>
      <c r="IJ47" s="74"/>
      <c r="IK47" s="74"/>
      <c r="IL47" s="74"/>
      <c r="IM47" s="74"/>
      <c r="IN47" s="74"/>
      <c r="IO47" s="74"/>
      <c r="IP47" s="74"/>
      <c r="IQ47" s="74"/>
      <c r="IR47" s="74"/>
      <c r="IS47" s="74"/>
      <c r="IT47" s="74"/>
    </row>
    <row r="48" spans="1:254" s="76" customFormat="1" ht="12.75" customHeight="1">
      <c r="A48" s="132" t="s">
        <v>67</v>
      </c>
      <c r="B48" s="132"/>
      <c r="C48" s="132"/>
      <c r="D48" s="132"/>
      <c r="E48" s="132"/>
      <c r="F48" s="132"/>
      <c r="G48" s="74"/>
      <c r="H48" s="74"/>
      <c r="I48" s="74"/>
      <c r="J48" s="74"/>
      <c r="K48" s="74"/>
      <c r="L48" s="74"/>
      <c r="M48" s="74"/>
      <c r="N48" s="74"/>
      <c r="O48" s="74"/>
      <c r="P48" s="74"/>
      <c r="Q48" s="74"/>
      <c r="R48" s="74"/>
      <c r="S48" s="74"/>
      <c r="T48" s="74"/>
      <c r="U48" s="74"/>
      <c r="V48" s="74"/>
      <c r="W48" s="74"/>
      <c r="X48" s="74"/>
      <c r="Y48" s="74"/>
      <c r="Z48" s="74"/>
      <c r="AA48" s="74"/>
      <c r="AB48" s="74"/>
      <c r="AC48" s="74"/>
      <c r="AD48" s="74"/>
      <c r="AE48" s="74"/>
      <c r="AF48" s="74"/>
      <c r="AG48" s="74"/>
      <c r="AH48" s="74"/>
      <c r="AI48" s="74"/>
      <c r="AJ48" s="74"/>
      <c r="AK48" s="74"/>
      <c r="AL48" s="74"/>
      <c r="AM48" s="74"/>
      <c r="AN48" s="74"/>
      <c r="AO48" s="74"/>
      <c r="AP48" s="74"/>
      <c r="AQ48" s="74"/>
      <c r="AR48" s="74"/>
      <c r="AS48" s="74"/>
      <c r="AT48" s="74"/>
      <c r="AU48" s="74"/>
      <c r="AV48" s="74"/>
      <c r="AW48" s="74"/>
      <c r="AX48" s="74"/>
      <c r="AY48" s="74"/>
      <c r="AZ48" s="74"/>
      <c r="BA48" s="74"/>
      <c r="BB48" s="74"/>
      <c r="BC48" s="74"/>
      <c r="BD48" s="74"/>
      <c r="BE48" s="74"/>
      <c r="BF48" s="74"/>
      <c r="BG48" s="74"/>
      <c r="BH48" s="74"/>
      <c r="BI48" s="74"/>
      <c r="BJ48" s="74"/>
      <c r="BK48" s="74"/>
      <c r="BL48" s="74"/>
      <c r="BM48" s="74"/>
      <c r="BN48" s="74"/>
      <c r="BO48" s="74"/>
      <c r="BP48" s="74"/>
      <c r="BQ48" s="74"/>
      <c r="BR48" s="74"/>
      <c r="BS48" s="74"/>
      <c r="BT48" s="74"/>
      <c r="BU48" s="74"/>
      <c r="BV48" s="74"/>
      <c r="BW48" s="74"/>
      <c r="BX48" s="74"/>
      <c r="BY48" s="74"/>
      <c r="BZ48" s="74"/>
      <c r="CA48" s="74"/>
      <c r="CB48" s="74"/>
      <c r="CC48" s="74"/>
      <c r="CD48" s="74"/>
      <c r="CE48" s="74"/>
      <c r="CF48" s="74"/>
      <c r="CG48" s="74"/>
      <c r="CH48" s="74"/>
      <c r="CI48" s="74"/>
      <c r="CJ48" s="74"/>
      <c r="CK48" s="74"/>
      <c r="CL48" s="74"/>
      <c r="CM48" s="74"/>
      <c r="CN48" s="74"/>
      <c r="CO48" s="74"/>
      <c r="CP48" s="74"/>
      <c r="CQ48" s="74"/>
      <c r="CR48" s="74"/>
      <c r="CS48" s="74"/>
      <c r="CT48" s="74"/>
      <c r="CU48" s="74"/>
      <c r="CV48" s="74"/>
      <c r="CW48" s="74"/>
      <c r="CX48" s="74"/>
      <c r="CY48" s="74"/>
      <c r="CZ48" s="74"/>
      <c r="DA48" s="74"/>
      <c r="DB48" s="74"/>
      <c r="DC48" s="74"/>
      <c r="DD48" s="74"/>
      <c r="DE48" s="74"/>
      <c r="DF48" s="74"/>
      <c r="DG48" s="74"/>
      <c r="DH48" s="74"/>
      <c r="DI48" s="74"/>
      <c r="DJ48" s="74"/>
      <c r="DK48" s="74"/>
      <c r="DL48" s="74"/>
      <c r="DM48" s="74"/>
      <c r="DN48" s="74"/>
      <c r="DO48" s="74"/>
      <c r="DP48" s="74"/>
      <c r="DQ48" s="74"/>
      <c r="DR48" s="74"/>
      <c r="DS48" s="74"/>
      <c r="DT48" s="74"/>
      <c r="DU48" s="74"/>
      <c r="DV48" s="74"/>
      <c r="DW48" s="74"/>
      <c r="DX48" s="74"/>
      <c r="DY48" s="74"/>
      <c r="DZ48" s="74"/>
      <c r="EA48" s="74"/>
      <c r="EB48" s="74"/>
      <c r="EC48" s="74"/>
      <c r="ED48" s="74"/>
      <c r="EE48" s="74"/>
      <c r="EF48" s="74"/>
      <c r="EG48" s="74"/>
      <c r="EH48" s="74"/>
      <c r="EI48" s="74"/>
      <c r="EJ48" s="74"/>
      <c r="EK48" s="74"/>
      <c r="EL48" s="74"/>
      <c r="EM48" s="74"/>
      <c r="EN48" s="74"/>
      <c r="EO48" s="74"/>
      <c r="EP48" s="74"/>
      <c r="EQ48" s="74"/>
      <c r="ER48" s="74"/>
      <c r="ES48" s="74"/>
      <c r="ET48" s="74"/>
      <c r="EU48" s="74"/>
      <c r="EV48" s="74"/>
      <c r="EW48" s="74"/>
      <c r="EX48" s="74"/>
      <c r="EY48" s="74"/>
      <c r="EZ48" s="74"/>
      <c r="FA48" s="74"/>
      <c r="FB48" s="74"/>
      <c r="FC48" s="74"/>
      <c r="FD48" s="74"/>
      <c r="FE48" s="74"/>
      <c r="FF48" s="74"/>
      <c r="FG48" s="74"/>
      <c r="FH48" s="74"/>
      <c r="FI48" s="74"/>
      <c r="FJ48" s="74"/>
      <c r="FK48" s="74"/>
      <c r="FL48" s="74"/>
      <c r="FM48" s="74"/>
      <c r="FN48" s="74"/>
      <c r="FO48" s="74"/>
      <c r="FP48" s="74"/>
      <c r="FQ48" s="74"/>
      <c r="FR48" s="74"/>
      <c r="FS48" s="74"/>
      <c r="FT48" s="74"/>
      <c r="FU48" s="74"/>
      <c r="FV48" s="74"/>
      <c r="FW48" s="74"/>
      <c r="FX48" s="74"/>
      <c r="FY48" s="74"/>
      <c r="FZ48" s="74"/>
      <c r="GA48" s="74"/>
      <c r="GB48" s="74"/>
      <c r="GC48" s="74"/>
      <c r="GD48" s="74"/>
      <c r="GE48" s="74"/>
      <c r="GF48" s="74"/>
      <c r="GG48" s="74"/>
      <c r="GH48" s="74"/>
      <c r="GI48" s="74"/>
      <c r="GJ48" s="74"/>
      <c r="GK48" s="74"/>
      <c r="GL48" s="74"/>
      <c r="GM48" s="74"/>
      <c r="GN48" s="74"/>
      <c r="GO48" s="74"/>
      <c r="GP48" s="74"/>
      <c r="GQ48" s="74"/>
      <c r="GR48" s="74"/>
      <c r="GS48" s="74"/>
      <c r="GT48" s="74"/>
      <c r="GU48" s="74"/>
      <c r="GV48" s="74"/>
      <c r="GW48" s="74"/>
      <c r="GX48" s="74"/>
      <c r="GY48" s="74"/>
      <c r="GZ48" s="74"/>
      <c r="HA48" s="74"/>
      <c r="HB48" s="74"/>
      <c r="HC48" s="74"/>
      <c r="HD48" s="74"/>
      <c r="HE48" s="74"/>
      <c r="HF48" s="74"/>
      <c r="HG48" s="74"/>
      <c r="HH48" s="74"/>
      <c r="HI48" s="74"/>
      <c r="HJ48" s="74"/>
      <c r="HK48" s="74"/>
      <c r="HL48" s="74"/>
      <c r="HM48" s="74"/>
      <c r="HN48" s="74"/>
      <c r="HO48" s="74"/>
      <c r="HP48" s="74"/>
      <c r="HQ48" s="74"/>
      <c r="HR48" s="74"/>
      <c r="HS48" s="74"/>
      <c r="HT48" s="74"/>
      <c r="HU48" s="74"/>
      <c r="HV48" s="74"/>
      <c r="HW48" s="74"/>
      <c r="HX48" s="74"/>
      <c r="HY48" s="74"/>
      <c r="HZ48" s="74"/>
      <c r="IA48" s="74"/>
      <c r="IB48" s="74"/>
      <c r="IC48" s="74"/>
      <c r="ID48" s="74"/>
      <c r="IE48" s="74"/>
      <c r="IF48" s="74"/>
      <c r="IG48" s="74"/>
      <c r="IH48" s="74"/>
      <c r="II48" s="74"/>
      <c r="IJ48" s="74"/>
      <c r="IK48" s="74"/>
      <c r="IL48" s="74"/>
      <c r="IM48" s="74"/>
      <c r="IN48" s="74"/>
      <c r="IO48" s="74"/>
      <c r="IP48" s="74"/>
      <c r="IQ48" s="74"/>
      <c r="IR48" s="74"/>
      <c r="IS48" s="74"/>
      <c r="IT48" s="74"/>
    </row>
    <row r="49" spans="1:6" ht="12.75" customHeight="1">
      <c r="A49" s="32" t="s">
        <v>68</v>
      </c>
      <c r="B49" s="33" t="s">
        <v>69</v>
      </c>
      <c r="C49" s="34" t="s">
        <v>70</v>
      </c>
      <c r="D49" s="32" t="s">
        <v>34</v>
      </c>
      <c r="E49" s="35">
        <v>12000</v>
      </c>
      <c r="F49" s="36">
        <f>C49*E49</f>
        <v>12000</v>
      </c>
    </row>
    <row r="50" spans="1:6" ht="12.75" customHeight="1">
      <c r="A50" s="37" t="s">
        <v>71</v>
      </c>
      <c r="B50" s="38" t="s">
        <v>69</v>
      </c>
      <c r="C50" s="38">
        <v>1</v>
      </c>
      <c r="D50" s="39" t="s">
        <v>34</v>
      </c>
      <c r="E50" s="40">
        <v>20400</v>
      </c>
      <c r="F50" s="36">
        <f>C50*E50</f>
        <v>20400</v>
      </c>
    </row>
    <row r="51" spans="1:6" ht="13.5" customHeight="1">
      <c r="A51" s="139" t="s">
        <v>72</v>
      </c>
      <c r="B51" s="140"/>
      <c r="C51" s="140"/>
      <c r="D51" s="140"/>
      <c r="E51" s="141"/>
      <c r="F51" s="24">
        <f>SUM(F41:F50)</f>
        <v>1409400</v>
      </c>
    </row>
    <row r="52" spans="1:6" ht="12" customHeight="1">
      <c r="A52" s="25"/>
      <c r="B52" s="26"/>
      <c r="C52" s="26"/>
      <c r="D52" s="41"/>
      <c r="E52" s="27"/>
      <c r="F52" s="27"/>
    </row>
    <row r="53" spans="1:6" ht="12" customHeight="1">
      <c r="A53" s="145" t="s">
        <v>73</v>
      </c>
      <c r="B53" s="146"/>
      <c r="C53" s="146"/>
      <c r="D53" s="146"/>
      <c r="E53" s="146"/>
      <c r="F53" s="147"/>
    </row>
    <row r="54" spans="1:6" ht="24" customHeight="1">
      <c r="A54" s="42" t="s">
        <v>74</v>
      </c>
      <c r="B54" s="42" t="s">
        <v>55</v>
      </c>
      <c r="C54" s="42" t="s">
        <v>56</v>
      </c>
      <c r="D54" s="42" t="s">
        <v>29</v>
      </c>
      <c r="E54" s="42" t="s">
        <v>30</v>
      </c>
      <c r="F54" s="42" t="s">
        <v>31</v>
      </c>
    </row>
    <row r="55" spans="1:6" ht="12.75">
      <c r="A55" s="43" t="s">
        <v>75</v>
      </c>
      <c r="B55" s="44" t="s">
        <v>76</v>
      </c>
      <c r="C55" s="45">
        <v>290</v>
      </c>
      <c r="D55" s="43" t="s">
        <v>38</v>
      </c>
      <c r="E55" s="46">
        <v>200</v>
      </c>
      <c r="F55" s="46">
        <f>E55*C55</f>
        <v>58000</v>
      </c>
    </row>
    <row r="56" spans="1:6" ht="12.75">
      <c r="A56" s="47" t="s">
        <v>77</v>
      </c>
      <c r="B56" s="48"/>
      <c r="C56" s="6"/>
      <c r="D56" s="48"/>
      <c r="E56" s="46">
        <v>0</v>
      </c>
      <c r="F56" s="46">
        <f t="shared" ref="F56" si="2">E56*C56</f>
        <v>0</v>
      </c>
    </row>
    <row r="57" spans="1:6" ht="13.5" customHeight="1">
      <c r="A57" s="148" t="s">
        <v>78</v>
      </c>
      <c r="B57" s="149"/>
      <c r="C57" s="149"/>
      <c r="D57" s="149"/>
      <c r="E57" s="150"/>
      <c r="F57" s="49">
        <f>SUM(F55:F56)</f>
        <v>58000</v>
      </c>
    </row>
    <row r="58" spans="1:6" ht="12" customHeight="1">
      <c r="A58" s="50"/>
      <c r="B58" s="50"/>
      <c r="C58" s="50"/>
      <c r="D58" s="50"/>
      <c r="E58" s="51"/>
      <c r="F58" s="51"/>
    </row>
    <row r="59" spans="1:6" ht="12.75">
      <c r="A59" s="151" t="s">
        <v>79</v>
      </c>
      <c r="B59" s="152"/>
      <c r="C59" s="152"/>
      <c r="D59" s="152"/>
      <c r="E59" s="153"/>
      <c r="F59" s="52">
        <f>F25+F37+F51+F57</f>
        <v>1859050</v>
      </c>
    </row>
    <row r="60" spans="1:6" ht="12" customHeight="1">
      <c r="A60" s="154" t="s">
        <v>80</v>
      </c>
      <c r="B60" s="155"/>
      <c r="C60" s="155"/>
      <c r="D60" s="155"/>
      <c r="E60" s="156"/>
      <c r="F60" s="53">
        <f>F59*0.05</f>
        <v>92952.5</v>
      </c>
    </row>
    <row r="61" spans="1:6" ht="12" customHeight="1">
      <c r="A61" s="157" t="s">
        <v>81</v>
      </c>
      <c r="B61" s="158"/>
      <c r="C61" s="158"/>
      <c r="D61" s="158"/>
      <c r="E61" s="159"/>
      <c r="F61" s="54">
        <f>F60+F59</f>
        <v>1952002.5</v>
      </c>
    </row>
    <row r="62" spans="1:6" ht="12" customHeight="1">
      <c r="A62" s="163" t="s">
        <v>82</v>
      </c>
      <c r="B62" s="164"/>
      <c r="C62" s="164"/>
      <c r="D62" s="164"/>
      <c r="E62" s="165"/>
      <c r="F62" s="53">
        <f>F11</f>
        <v>4350000</v>
      </c>
    </row>
    <row r="63" spans="1:6" ht="12.75">
      <c r="A63" s="160" t="s">
        <v>83</v>
      </c>
      <c r="B63" s="161"/>
      <c r="C63" s="161"/>
      <c r="D63" s="161"/>
      <c r="E63" s="162"/>
      <c r="F63" s="55">
        <f>F62-F61</f>
        <v>2397997.5</v>
      </c>
    </row>
    <row r="64" spans="1:6" ht="12" customHeight="1">
      <c r="A64" s="56" t="s">
        <v>84</v>
      </c>
      <c r="B64" s="57"/>
      <c r="C64" s="57"/>
      <c r="D64" s="57"/>
      <c r="E64" s="57"/>
      <c r="F64" s="58"/>
    </row>
    <row r="65" spans="1:6" ht="12.75" customHeight="1" thickBot="1">
      <c r="A65" s="59"/>
      <c r="B65" s="57"/>
      <c r="C65" s="57"/>
      <c r="D65" s="57"/>
      <c r="E65" s="57"/>
      <c r="F65" s="58"/>
    </row>
    <row r="66" spans="1:6" ht="15" customHeight="1">
      <c r="A66" s="111" t="s">
        <v>85</v>
      </c>
      <c r="B66" s="112"/>
      <c r="C66" s="112"/>
      <c r="D66" s="112"/>
      <c r="E66" s="113"/>
      <c r="F66" s="58"/>
    </row>
    <row r="67" spans="1:6" ht="12.75">
      <c r="A67" s="105" t="s">
        <v>86</v>
      </c>
      <c r="B67" s="106"/>
      <c r="C67" s="106"/>
      <c r="D67" s="106"/>
      <c r="E67" s="107"/>
      <c r="F67" s="58"/>
    </row>
    <row r="68" spans="1:6" ht="12.75">
      <c r="A68" s="105" t="s">
        <v>87</v>
      </c>
      <c r="B68" s="106"/>
      <c r="C68" s="106"/>
      <c r="D68" s="106"/>
      <c r="E68" s="107"/>
      <c r="F68" s="58"/>
    </row>
    <row r="69" spans="1:6" ht="12.75">
      <c r="A69" s="105" t="s">
        <v>88</v>
      </c>
      <c r="B69" s="106"/>
      <c r="C69" s="106"/>
      <c r="D69" s="106"/>
      <c r="E69" s="107"/>
      <c r="F69" s="58"/>
    </row>
    <row r="70" spans="1:6" ht="12.75">
      <c r="A70" s="105" t="s">
        <v>89</v>
      </c>
      <c r="B70" s="106"/>
      <c r="C70" s="106"/>
      <c r="D70" s="106"/>
      <c r="E70" s="107"/>
      <c r="F70" s="58"/>
    </row>
    <row r="71" spans="1:6" ht="12.75">
      <c r="A71" s="105" t="s">
        <v>90</v>
      </c>
      <c r="B71" s="106"/>
      <c r="C71" s="106"/>
      <c r="D71" s="106"/>
      <c r="E71" s="107"/>
      <c r="F71" s="58"/>
    </row>
    <row r="72" spans="1:6" ht="13.5" thickBot="1">
      <c r="A72" s="108" t="s">
        <v>91</v>
      </c>
      <c r="B72" s="109"/>
      <c r="C72" s="109"/>
      <c r="D72" s="109"/>
      <c r="E72" s="110"/>
      <c r="F72" s="58"/>
    </row>
    <row r="73" spans="1:6" ht="12.75" customHeight="1">
      <c r="A73" s="59"/>
      <c r="B73" s="59"/>
      <c r="C73" s="59"/>
      <c r="D73" s="59"/>
      <c r="E73" s="59"/>
      <c r="F73" s="58"/>
    </row>
    <row r="74" spans="1:6" ht="15" customHeight="1" thickBot="1">
      <c r="A74" s="118" t="s">
        <v>92</v>
      </c>
      <c r="B74" s="119"/>
      <c r="C74" s="120"/>
      <c r="D74" s="60"/>
      <c r="E74" s="60"/>
      <c r="F74" s="58"/>
    </row>
    <row r="75" spans="1:6" ht="12" customHeight="1">
      <c r="A75" s="61" t="s">
        <v>74</v>
      </c>
      <c r="B75" s="62" t="s">
        <v>93</v>
      </c>
      <c r="C75" s="63" t="s">
        <v>94</v>
      </c>
      <c r="D75" s="60"/>
      <c r="E75" s="60"/>
      <c r="F75" s="58"/>
    </row>
    <row r="76" spans="1:6" ht="12" customHeight="1">
      <c r="A76" s="64" t="s">
        <v>95</v>
      </c>
      <c r="B76" s="101">
        <f>F25</f>
        <v>240000</v>
      </c>
      <c r="C76" s="65">
        <f>(B76/B82)</f>
        <v>0.12295066220458221</v>
      </c>
      <c r="D76" s="60"/>
      <c r="E76" s="60"/>
      <c r="F76" s="58" t="s">
        <v>96</v>
      </c>
    </row>
    <row r="77" spans="1:6" ht="12" customHeight="1">
      <c r="A77" s="64" t="s">
        <v>97</v>
      </c>
      <c r="B77" s="101">
        <f>F30</f>
        <v>0</v>
      </c>
      <c r="C77" s="65">
        <v>0</v>
      </c>
      <c r="D77" s="60"/>
      <c r="E77" s="60"/>
      <c r="F77" s="58"/>
    </row>
    <row r="78" spans="1:6" ht="12" customHeight="1">
      <c r="A78" s="64" t="s">
        <v>98</v>
      </c>
      <c r="B78" s="101">
        <f>F37</f>
        <v>151650</v>
      </c>
      <c r="C78" s="65">
        <f>(B78/B82)</f>
        <v>7.7689449680520384E-2</v>
      </c>
      <c r="D78" s="60"/>
      <c r="E78" s="60"/>
      <c r="F78" s="58"/>
    </row>
    <row r="79" spans="1:6" ht="12" customHeight="1">
      <c r="A79" s="64" t="s">
        <v>54</v>
      </c>
      <c r="B79" s="101">
        <f>F51</f>
        <v>1409400</v>
      </c>
      <c r="C79" s="65">
        <f>(B79/B82)</f>
        <v>0.72202776379640909</v>
      </c>
      <c r="D79" s="60"/>
      <c r="E79" s="60"/>
      <c r="F79" s="58"/>
    </row>
    <row r="80" spans="1:6" ht="12" customHeight="1">
      <c r="A80" s="64" t="s">
        <v>99</v>
      </c>
      <c r="B80" s="101">
        <f>F57</f>
        <v>58000</v>
      </c>
      <c r="C80" s="65">
        <f>(B80/B82)</f>
        <v>2.9713076699440701E-2</v>
      </c>
      <c r="D80" s="66"/>
      <c r="E80" s="66"/>
      <c r="F80" s="58"/>
    </row>
    <row r="81" spans="1:6" ht="12" customHeight="1">
      <c r="A81" s="64" t="s">
        <v>100</v>
      </c>
      <c r="B81" s="101">
        <f>F60</f>
        <v>92952.5</v>
      </c>
      <c r="C81" s="65">
        <f>(B81/B82)</f>
        <v>4.7619047619047616E-2</v>
      </c>
      <c r="D81" s="66"/>
      <c r="E81" s="66"/>
      <c r="F81" s="58"/>
    </row>
    <row r="82" spans="1:6" ht="12.75" customHeight="1" thickBot="1">
      <c r="A82" s="67" t="s">
        <v>101</v>
      </c>
      <c r="B82" s="102">
        <f>SUM(B76:B81)</f>
        <v>1952002.5</v>
      </c>
      <c r="C82" s="68">
        <f>SUM(C76:C81)</f>
        <v>1</v>
      </c>
      <c r="D82" s="66"/>
      <c r="E82" s="66"/>
      <c r="F82" s="58"/>
    </row>
    <row r="83" spans="1:6" ht="12" customHeight="1">
      <c r="A83" s="59"/>
      <c r="B83" s="57"/>
      <c r="C83" s="57"/>
      <c r="D83" s="57"/>
      <c r="E83" s="57"/>
      <c r="F83" s="58"/>
    </row>
    <row r="84" spans="1:6" ht="15.75" customHeight="1" thickBot="1">
      <c r="A84" s="115" t="s">
        <v>102</v>
      </c>
      <c r="B84" s="116"/>
      <c r="C84" s="116"/>
      <c r="D84" s="117"/>
      <c r="E84" s="69"/>
      <c r="F84" s="58"/>
    </row>
    <row r="85" spans="1:6" ht="12" customHeight="1">
      <c r="A85" s="70" t="s">
        <v>103</v>
      </c>
      <c r="B85" s="103">
        <v>250</v>
      </c>
      <c r="C85" s="103">
        <v>270</v>
      </c>
      <c r="D85" s="104">
        <v>290</v>
      </c>
      <c r="E85" s="71"/>
      <c r="F85" s="72"/>
    </row>
    <row r="86" spans="1:6" ht="13.5" thickBot="1">
      <c r="A86" s="67" t="s">
        <v>104</v>
      </c>
      <c r="B86" s="102">
        <f>F61/B85</f>
        <v>7808.01</v>
      </c>
      <c r="C86" s="102">
        <f>F61/C85</f>
        <v>7229.6388888888887</v>
      </c>
      <c r="D86" s="102">
        <f>F61/D85</f>
        <v>6731.0431034482763</v>
      </c>
      <c r="E86" s="71"/>
      <c r="F86" s="72"/>
    </row>
    <row r="87" spans="1:6" ht="12.75">
      <c r="A87" s="114" t="s">
        <v>105</v>
      </c>
      <c r="B87" s="114"/>
      <c r="C87" s="114"/>
      <c r="D87" s="114"/>
      <c r="E87" s="59"/>
      <c r="F87" s="59"/>
    </row>
  </sheetData>
  <mergeCells count="37">
    <mergeCell ref="A48:F48"/>
    <mergeCell ref="A67:E67"/>
    <mergeCell ref="A68:E68"/>
    <mergeCell ref="A69:E69"/>
    <mergeCell ref="A51:E51"/>
    <mergeCell ref="A53:F53"/>
    <mergeCell ref="A57:E57"/>
    <mergeCell ref="A59:E59"/>
    <mergeCell ref="A60:E60"/>
    <mergeCell ref="A61:E61"/>
    <mergeCell ref="A63:E63"/>
    <mergeCell ref="A62:E62"/>
    <mergeCell ref="D14:E14"/>
    <mergeCell ref="A16:F16"/>
    <mergeCell ref="A41:F41"/>
    <mergeCell ref="A43:F43"/>
    <mergeCell ref="A46:F46"/>
    <mergeCell ref="A18:F18"/>
    <mergeCell ref="A25:E25"/>
    <mergeCell ref="A30:E30"/>
    <mergeCell ref="A37:E37"/>
    <mergeCell ref="A32:F32"/>
    <mergeCell ref="A27:F27"/>
    <mergeCell ref="A39:F39"/>
    <mergeCell ref="D12:E12"/>
    <mergeCell ref="D10:E10"/>
    <mergeCell ref="D9:E9"/>
    <mergeCell ref="D8:E8"/>
    <mergeCell ref="D13:E13"/>
    <mergeCell ref="D11:E11"/>
    <mergeCell ref="A70:E70"/>
    <mergeCell ref="A71:E71"/>
    <mergeCell ref="A72:E72"/>
    <mergeCell ref="A66:E66"/>
    <mergeCell ref="A87:D87"/>
    <mergeCell ref="A84:D84"/>
    <mergeCell ref="A74:C74"/>
  </mergeCells>
  <pageMargins left="0.748031" right="0.748031" top="0.98425200000000002" bottom="0.98425200000000002" header="0" footer="0"/>
  <pageSetup scale="98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Juan Carlos Campos Olivares</dc:creator>
  <cp:keywords/>
  <dc:description/>
  <cp:lastModifiedBy>Usuario invitado</cp:lastModifiedBy>
  <cp:revision/>
  <dcterms:created xsi:type="dcterms:W3CDTF">2020-11-27T12:49:26Z</dcterms:created>
  <dcterms:modified xsi:type="dcterms:W3CDTF">2022-06-23T19:44:02Z</dcterms:modified>
  <cp:category/>
  <cp:contentStatus/>
</cp:coreProperties>
</file>