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4000" windowHeight="9735"/>
  </bookViews>
  <sheets>
    <sheet name="ARVEJA VERDE" sheetId="1" r:id="rId1"/>
  </sheets>
  <calcPr calcId="152511"/>
</workbook>
</file>

<file path=xl/calcChain.xml><?xml version="1.0" encoding="utf-8"?>
<calcChain xmlns="http://schemas.openxmlformats.org/spreadsheetml/2006/main">
  <c r="C86" i="1" l="1"/>
  <c r="G47" i="1" l="1"/>
  <c r="G48" i="1"/>
  <c r="G50" i="1"/>
  <c r="G51" i="1"/>
  <c r="G53" i="1"/>
  <c r="G55" i="1"/>
  <c r="G56" i="1"/>
  <c r="G38" i="1"/>
  <c r="G30" i="1"/>
  <c r="G31" i="1"/>
  <c r="G21" i="1"/>
  <c r="G22" i="1"/>
  <c r="G23" i="1"/>
  <c r="G24" i="1"/>
  <c r="G25" i="1"/>
  <c r="G36" i="1"/>
  <c r="G37" i="1"/>
  <c r="G39" i="1"/>
  <c r="G45" i="1"/>
  <c r="G61" i="1"/>
  <c r="G62" i="1"/>
  <c r="C85" i="1"/>
  <c r="G12" i="1"/>
  <c r="G67" i="1" s="1"/>
  <c r="G40" i="1" l="1"/>
  <c r="C83" i="1" s="1"/>
  <c r="G57" i="1"/>
  <c r="C84" i="1" s="1"/>
  <c r="G32" i="1"/>
  <c r="C82" i="1" s="1"/>
  <c r="G26" i="1"/>
  <c r="C81" i="1" l="1"/>
  <c r="G64" i="1"/>
  <c r="G65" i="1" s="1"/>
  <c r="G66" i="1" s="1"/>
  <c r="G68" i="1" s="1"/>
  <c r="C87" i="1"/>
  <c r="D85" i="1" s="1"/>
  <c r="D84" i="1" l="1"/>
  <c r="D81" i="1"/>
  <c r="D83" i="1"/>
  <c r="D86" i="1"/>
  <c r="D82" i="1"/>
  <c r="D92" i="1"/>
  <c r="C92" i="1"/>
  <c r="E92" i="1"/>
  <c r="D87" i="1" l="1"/>
</calcChain>
</file>

<file path=xl/sharedStrings.xml><?xml version="1.0" encoding="utf-8"?>
<sst xmlns="http://schemas.openxmlformats.org/spreadsheetml/2006/main" count="158" uniqueCount="107">
  <si>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</si>
  <si>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</si>
  <si>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</si>
  <si>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</si>
  <si>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</si>
  <si>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</si>
  <si>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</si>
  <si>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</si>
  <si>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</si>
  <si>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</si>
  <si>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</si>
  <si>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</si>
  <si>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</si>
  <si>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</si>
  <si>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</si>
  <si>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</si>
  <si>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</si>
  <si>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</si>
  <si>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</si>
  <si>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</si>
  <si>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</si>
  <si>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</si>
  <si>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</si>
  <si>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</si>
  <si>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</si>
  <si>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</si>
  <si>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</si>
  <si>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</si>
  <si>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</si>
  <si>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</si>
  <si>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</si>
  <si>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</si>
  <si>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</si>
  <si>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</si>
  <si>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</si>
  <si>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</si>
  <si>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</si>
  <si>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</si>
  <si>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</si>
  <si>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</si>
  <si>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</si>
  <si>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</si>
  <si>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</si>
  <si>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</si>
  <si>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</si>
  <si>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</si>
  <si>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</si>
  <si>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</si>
  <si>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</si>
  <si>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</si>
  <si>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</si>
  <si>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</si>
  <si>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</si>
  <si>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</si>
  <si>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</si>
  <si>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</si>
  <si>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</si>
  <si>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</si>
  <si>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TEMUCO</t>
  </si>
  <si>
    <t>FREIRE-TEMUCO</t>
  </si>
  <si>
    <t>Urea</t>
  </si>
  <si>
    <t>Lt</t>
  </si>
  <si>
    <t>HERBICIDA</t>
  </si>
  <si>
    <t xml:space="preserve">INSECTICIDA </t>
  </si>
  <si>
    <t>LT</t>
  </si>
  <si>
    <t>Anual</t>
  </si>
  <si>
    <t>ARVEJAS VERDES</t>
  </si>
  <si>
    <t>UTRILLO</t>
  </si>
  <si>
    <t>BAJO</t>
  </si>
  <si>
    <t>PRECIO ESPERADO ($/kg)</t>
  </si>
  <si>
    <t>INGRESO ESPERADO, CON IVA ($)</t>
  </si>
  <si>
    <t>DESTINO PRODUCCIÓN</t>
  </si>
  <si>
    <t>Mercado Local</t>
  </si>
  <si>
    <t xml:space="preserve">Aplicación herbicida Barbecho </t>
  </si>
  <si>
    <t>Septiembre</t>
  </si>
  <si>
    <t>Siembra manual</t>
  </si>
  <si>
    <t>Octubre</t>
  </si>
  <si>
    <t>Aplicación Fungicida</t>
  </si>
  <si>
    <t>Aplicación de fertilizante</t>
  </si>
  <si>
    <t>Noviembre</t>
  </si>
  <si>
    <t>Cosecha (arranca, emparva y trilla)</t>
  </si>
  <si>
    <t>Cultivadora</t>
  </si>
  <si>
    <t>Arado Cincel</t>
  </si>
  <si>
    <t>JM</t>
  </si>
  <si>
    <t>Rastrajes</t>
  </si>
  <si>
    <t>Cruza</t>
  </si>
  <si>
    <t>Vibrocultivador</t>
  </si>
  <si>
    <t>SEMILLAS</t>
  </si>
  <si>
    <t>Arvejas</t>
  </si>
  <si>
    <t>Rango</t>
  </si>
  <si>
    <t>Flex</t>
  </si>
  <si>
    <t>Troya</t>
  </si>
  <si>
    <t>Anagran Plus</t>
  </si>
  <si>
    <t>Sacos</t>
  </si>
  <si>
    <t xml:space="preserve">Un </t>
  </si>
  <si>
    <t>Marzo</t>
  </si>
  <si>
    <t>Traslados internos</t>
  </si>
  <si>
    <t>Enero de 2022</t>
  </si>
  <si>
    <t>Enero 2023</t>
  </si>
  <si>
    <t>Sequia-Heladas</t>
  </si>
  <si>
    <t>Marzo-Abril</t>
  </si>
  <si>
    <t>$/há</t>
  </si>
  <si>
    <t>ESCENARIOS COSTO UNITARIO  ($/kilo)</t>
  </si>
  <si>
    <t>Rendimiento (kilos/há)</t>
  </si>
  <si>
    <t>Costo unitario ($/kilo) (*)</t>
  </si>
  <si>
    <t>RENDIMIENTO (kg/há)</t>
  </si>
  <si>
    <t>Fertilizante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</si>
</sst>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49" fontId="7" fillId="7" borderId="2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9" fillId="7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9" fontId="9" fillId="2" borderId="34" xfId="0" applyNumberFormat="1" applyFont="1" applyFill="1" applyBorder="1" applyAlignment="1"/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49" fontId="14" fillId="2" borderId="5" xfId="0" applyNumberFormat="1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right"/>
    </xf>
    <xf numFmtId="1" fontId="15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3" fontId="14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6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4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4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4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164" fontId="16" fillId="5" borderId="30" xfId="0" applyNumberFormat="1" applyFont="1" applyFill="1" applyBorder="1" applyAlignment="1">
      <alignment vertical="center"/>
    </xf>
    <xf numFmtId="3" fontId="2" fillId="2" borderId="58" xfId="0" applyNumberFormat="1" applyFont="1" applyFill="1" applyBorder="1" applyAlignment="1">
      <alignment horizontal="right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  <xf numFmtId="3" fontId="7" fillId="7" borderId="51" xfId="0" applyNumberFormat="1" applyFont="1" applyFill="1" applyBorder="1" applyAlignment="1">
      <alignment vertical="center"/>
    </xf>
    <xf numFmtId="3" fontId="7" fillId="7" borderId="5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821532</xdr:colOff>
      <xdr:row>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926932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zoomScaleSheetLayoutView="100" workbookViewId="0">
      <selection activeCell="H6" sqref="H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3"/>
      <c r="D8" s="2"/>
      <c r="E8" s="3"/>
      <c r="F8" s="3"/>
      <c r="G8" s="3"/>
    </row>
    <row r="9" spans="1:7" ht="12" customHeight="1" x14ac:dyDescent="0.25">
      <c r="A9" s="27"/>
      <c r="B9" s="79" t="s">
        <v>0</v>
      </c>
      <c r="C9" s="69" t="s">
        <v>66</v>
      </c>
      <c r="D9" s="80"/>
      <c r="E9" s="135" t="s">
        <v>105</v>
      </c>
      <c r="F9" s="136"/>
      <c r="G9" s="75">
        <v>6000</v>
      </c>
    </row>
    <row r="10" spans="1:7" ht="13.5" customHeight="1" x14ac:dyDescent="0.25">
      <c r="A10" s="27"/>
      <c r="B10" s="74" t="s">
        <v>1</v>
      </c>
      <c r="C10" s="70" t="s">
        <v>67</v>
      </c>
      <c r="D10" s="80"/>
      <c r="E10" s="133" t="s">
        <v>2</v>
      </c>
      <c r="F10" s="134"/>
      <c r="G10" s="65" t="s">
        <v>97</v>
      </c>
    </row>
    <row r="11" spans="1:7" ht="13.5" customHeight="1" x14ac:dyDescent="0.25">
      <c r="A11" s="27"/>
      <c r="B11" s="74" t="s">
        <v>3</v>
      </c>
      <c r="C11" s="69" t="s">
        <v>68</v>
      </c>
      <c r="D11" s="80"/>
      <c r="E11" s="133" t="s">
        <v>69</v>
      </c>
      <c r="F11" s="134"/>
      <c r="G11" s="75">
        <v>450</v>
      </c>
    </row>
    <row r="12" spans="1:7" ht="13.5" customHeight="1" x14ac:dyDescent="0.25">
      <c r="A12" s="27"/>
      <c r="B12" s="74" t="s">
        <v>4</v>
      </c>
      <c r="C12" s="71" t="s">
        <v>57</v>
      </c>
      <c r="D12" s="80"/>
      <c r="E12" s="141" t="s">
        <v>70</v>
      </c>
      <c r="F12" s="142"/>
      <c r="G12" s="67">
        <f>(G9*G11)</f>
        <v>2700000</v>
      </c>
    </row>
    <row r="13" spans="1:7" ht="13.5" customHeight="1" x14ac:dyDescent="0.25">
      <c r="A13" s="27"/>
      <c r="B13" s="74" t="s">
        <v>5</v>
      </c>
      <c r="C13" s="69" t="s">
        <v>58</v>
      </c>
      <c r="D13" s="80"/>
      <c r="E13" s="133" t="s">
        <v>71</v>
      </c>
      <c r="F13" s="134"/>
      <c r="G13" s="65" t="s">
        <v>72</v>
      </c>
    </row>
    <row r="14" spans="1:7" ht="13.5" customHeight="1" x14ac:dyDescent="0.25">
      <c r="A14" s="27"/>
      <c r="B14" s="74" t="s">
        <v>6</v>
      </c>
      <c r="C14" s="69" t="s">
        <v>59</v>
      </c>
      <c r="D14" s="80"/>
      <c r="E14" s="133" t="s">
        <v>7</v>
      </c>
      <c r="F14" s="134"/>
      <c r="G14" s="65" t="s">
        <v>98</v>
      </c>
    </row>
    <row r="15" spans="1:7" ht="13.5" customHeight="1" x14ac:dyDescent="0.25">
      <c r="A15" s="27"/>
      <c r="B15" s="74" t="s">
        <v>8</v>
      </c>
      <c r="C15" s="72">
        <v>44722</v>
      </c>
      <c r="D15" s="80"/>
      <c r="E15" s="137" t="s">
        <v>9</v>
      </c>
      <c r="F15" s="138"/>
      <c r="G15" s="64" t="s">
        <v>99</v>
      </c>
    </row>
    <row r="16" spans="1:7" ht="12" customHeight="1" x14ac:dyDescent="0.25">
      <c r="A16" s="2"/>
      <c r="B16" s="81"/>
      <c r="C16" s="82"/>
      <c r="D16" s="83"/>
      <c r="E16" s="84"/>
      <c r="F16" s="84"/>
      <c r="G16" s="85"/>
    </row>
    <row r="17" spans="1:7" ht="12" customHeight="1" x14ac:dyDescent="0.25">
      <c r="A17" s="7"/>
      <c r="B17" s="139" t="s">
        <v>10</v>
      </c>
      <c r="C17" s="140"/>
      <c r="D17" s="140"/>
      <c r="E17" s="140"/>
      <c r="F17" s="140"/>
      <c r="G17" s="140"/>
    </row>
    <row r="18" spans="1:7" ht="12" customHeight="1" x14ac:dyDescent="0.25">
      <c r="A18" s="2"/>
      <c r="B18" s="86"/>
      <c r="C18" s="87"/>
      <c r="D18" s="87"/>
      <c r="E18" s="87"/>
      <c r="F18" s="88"/>
      <c r="G18" s="88"/>
    </row>
    <row r="19" spans="1:7" ht="12" customHeight="1" x14ac:dyDescent="0.25">
      <c r="A19" s="4"/>
      <c r="B19" s="89" t="s">
        <v>11</v>
      </c>
      <c r="C19" s="90"/>
      <c r="D19" s="91"/>
      <c r="E19" s="91"/>
      <c r="F19" s="91"/>
      <c r="G19" s="91"/>
    </row>
    <row r="20" spans="1:7" ht="24" customHeight="1" x14ac:dyDescent="0.25">
      <c r="A20" s="7"/>
      <c r="B20" s="92" t="s">
        <v>12</v>
      </c>
      <c r="C20" s="92" t="s">
        <v>13</v>
      </c>
      <c r="D20" s="92" t="s">
        <v>14</v>
      </c>
      <c r="E20" s="92" t="s">
        <v>15</v>
      </c>
      <c r="F20" s="92" t="s">
        <v>16</v>
      </c>
      <c r="G20" s="92" t="s">
        <v>17</v>
      </c>
    </row>
    <row r="21" spans="1:7" ht="12.75" customHeight="1" x14ac:dyDescent="0.25">
      <c r="A21" s="7"/>
      <c r="B21" s="68" t="s">
        <v>73</v>
      </c>
      <c r="C21" s="8" t="s">
        <v>18</v>
      </c>
      <c r="D21" s="76">
        <v>0.5</v>
      </c>
      <c r="E21" s="5" t="s">
        <v>74</v>
      </c>
      <c r="F21" s="6">
        <v>19000</v>
      </c>
      <c r="G21" s="6">
        <f>(D21*F21)</f>
        <v>9500</v>
      </c>
    </row>
    <row r="22" spans="1:7" ht="12.75" customHeight="1" x14ac:dyDescent="0.25">
      <c r="A22" s="7"/>
      <c r="B22" s="68" t="s">
        <v>75</v>
      </c>
      <c r="C22" s="8" t="s">
        <v>18</v>
      </c>
      <c r="D22" s="76">
        <v>8</v>
      </c>
      <c r="E22" s="5" t="s">
        <v>76</v>
      </c>
      <c r="F22" s="6">
        <v>19000</v>
      </c>
      <c r="G22" s="6">
        <f t="shared" ref="G22:G25" si="0">(D22*F22)</f>
        <v>152000</v>
      </c>
    </row>
    <row r="23" spans="1:7" ht="12.75" customHeight="1" x14ac:dyDescent="0.25">
      <c r="A23" s="7"/>
      <c r="B23" s="68" t="s">
        <v>77</v>
      </c>
      <c r="C23" s="8" t="s">
        <v>18</v>
      </c>
      <c r="D23" s="76">
        <v>0.5</v>
      </c>
      <c r="E23" s="5" t="s">
        <v>76</v>
      </c>
      <c r="F23" s="6">
        <v>19000</v>
      </c>
      <c r="G23" s="6">
        <f t="shared" si="0"/>
        <v>9500</v>
      </c>
    </row>
    <row r="24" spans="1:7" ht="12.75" customHeight="1" x14ac:dyDescent="0.25">
      <c r="A24" s="7"/>
      <c r="B24" s="68" t="s">
        <v>78</v>
      </c>
      <c r="C24" s="8" t="s">
        <v>18</v>
      </c>
      <c r="D24" s="76">
        <v>0.5</v>
      </c>
      <c r="E24" s="5" t="s">
        <v>79</v>
      </c>
      <c r="F24" s="6">
        <v>19000</v>
      </c>
      <c r="G24" s="6">
        <f t="shared" si="0"/>
        <v>9500</v>
      </c>
    </row>
    <row r="25" spans="1:7" ht="12.75" customHeight="1" x14ac:dyDescent="0.25">
      <c r="A25" s="7"/>
      <c r="B25" s="68" t="s">
        <v>80</v>
      </c>
      <c r="C25" s="8" t="s">
        <v>18</v>
      </c>
      <c r="D25" s="76">
        <v>12</v>
      </c>
      <c r="E25" s="5" t="s">
        <v>100</v>
      </c>
      <c r="F25" s="6">
        <v>19000</v>
      </c>
      <c r="G25" s="6">
        <f t="shared" si="0"/>
        <v>228000</v>
      </c>
    </row>
    <row r="26" spans="1:7" ht="12.75" customHeight="1" x14ac:dyDescent="0.25">
      <c r="A26" s="7"/>
      <c r="B26" s="9" t="s">
        <v>19</v>
      </c>
      <c r="C26" s="10"/>
      <c r="D26" s="77"/>
      <c r="E26" s="77"/>
      <c r="F26" s="77"/>
      <c r="G26" s="78">
        <f>SUM(G21:G25)</f>
        <v>408500</v>
      </c>
    </row>
    <row r="27" spans="1:7" ht="12" customHeight="1" x14ac:dyDescent="0.25">
      <c r="A27" s="2"/>
      <c r="B27" s="86"/>
      <c r="C27" s="88"/>
      <c r="D27" s="88"/>
      <c r="E27" s="88"/>
      <c r="F27" s="93"/>
      <c r="G27" s="93"/>
    </row>
    <row r="28" spans="1:7" ht="12" customHeight="1" x14ac:dyDescent="0.25">
      <c r="A28" s="4"/>
      <c r="B28" s="94" t="s">
        <v>20</v>
      </c>
      <c r="C28" s="95"/>
      <c r="D28" s="96"/>
      <c r="E28" s="96"/>
      <c r="F28" s="97"/>
      <c r="G28" s="97"/>
    </row>
    <row r="29" spans="1:7" ht="24" customHeight="1" x14ac:dyDescent="0.25">
      <c r="A29" s="4"/>
      <c r="B29" s="98" t="s">
        <v>12</v>
      </c>
      <c r="C29" s="99" t="s">
        <v>13</v>
      </c>
      <c r="D29" s="99" t="s">
        <v>14</v>
      </c>
      <c r="E29" s="98" t="s">
        <v>15</v>
      </c>
      <c r="F29" s="92" t="s">
        <v>16</v>
      </c>
      <c r="G29" s="98" t="s">
        <v>17</v>
      </c>
    </row>
    <row r="30" spans="1:7" ht="12" customHeight="1" x14ac:dyDescent="0.25">
      <c r="A30" s="4"/>
      <c r="B30" s="100" t="s">
        <v>75</v>
      </c>
      <c r="C30" s="101" t="s">
        <v>56</v>
      </c>
      <c r="D30" s="126">
        <v>2</v>
      </c>
      <c r="E30" s="126" t="s">
        <v>76</v>
      </c>
      <c r="F30" s="6">
        <v>23175</v>
      </c>
      <c r="G30" s="6">
        <f>(D30*F30)</f>
        <v>46350</v>
      </c>
    </row>
    <row r="31" spans="1:7" ht="12" customHeight="1" x14ac:dyDescent="0.25">
      <c r="A31" s="4"/>
      <c r="B31" s="100" t="s">
        <v>81</v>
      </c>
      <c r="C31" s="101" t="s">
        <v>56</v>
      </c>
      <c r="D31" s="126">
        <v>1</v>
      </c>
      <c r="E31" s="126" t="s">
        <v>79</v>
      </c>
      <c r="F31" s="6">
        <v>23175</v>
      </c>
      <c r="G31" s="6">
        <f>(D31*F31)</f>
        <v>23175</v>
      </c>
    </row>
    <row r="32" spans="1:7" ht="12" customHeight="1" x14ac:dyDescent="0.25">
      <c r="A32" s="4"/>
      <c r="B32" s="11" t="s">
        <v>21</v>
      </c>
      <c r="C32" s="12"/>
      <c r="D32" s="127"/>
      <c r="E32" s="127"/>
      <c r="F32" s="127"/>
      <c r="G32" s="128">
        <f>SUM(G30:G31)</f>
        <v>69525</v>
      </c>
    </row>
    <row r="33" spans="1:11" ht="12" customHeight="1" x14ac:dyDescent="0.25">
      <c r="A33" s="2"/>
      <c r="B33" s="102"/>
      <c r="C33" s="103"/>
      <c r="D33" s="103"/>
      <c r="E33" s="103"/>
      <c r="F33" s="104"/>
      <c r="G33" s="104"/>
    </row>
    <row r="34" spans="1:11" ht="12" customHeight="1" x14ac:dyDescent="0.25">
      <c r="A34" s="4"/>
      <c r="B34" s="94" t="s">
        <v>22</v>
      </c>
      <c r="C34" s="95"/>
      <c r="D34" s="96"/>
      <c r="E34" s="96"/>
      <c r="F34" s="97"/>
      <c r="G34" s="97"/>
    </row>
    <row r="35" spans="1:11" ht="24" customHeight="1" x14ac:dyDescent="0.25">
      <c r="A35" s="4"/>
      <c r="B35" s="105" t="s">
        <v>12</v>
      </c>
      <c r="C35" s="105" t="s">
        <v>13</v>
      </c>
      <c r="D35" s="105" t="s">
        <v>14</v>
      </c>
      <c r="E35" s="105" t="s">
        <v>15</v>
      </c>
      <c r="F35" s="92" t="s">
        <v>16</v>
      </c>
      <c r="G35" s="105" t="s">
        <v>17</v>
      </c>
    </row>
    <row r="36" spans="1:11" ht="12.75" customHeight="1" x14ac:dyDescent="0.25">
      <c r="A36" s="7"/>
      <c r="B36" s="68" t="s">
        <v>82</v>
      </c>
      <c r="C36" s="8" t="s">
        <v>83</v>
      </c>
      <c r="D36" s="76">
        <v>0.375</v>
      </c>
      <c r="E36" s="5" t="s">
        <v>74</v>
      </c>
      <c r="F36" s="130">
        <v>284447</v>
      </c>
      <c r="G36" s="6">
        <f t="shared" ref="G36:G39" si="1">(D36*F36)</f>
        <v>106667.625</v>
      </c>
    </row>
    <row r="37" spans="1:11" ht="12.75" customHeight="1" x14ac:dyDescent="0.25">
      <c r="A37" s="7"/>
      <c r="B37" s="68" t="s">
        <v>84</v>
      </c>
      <c r="C37" s="8" t="s">
        <v>83</v>
      </c>
      <c r="D37" s="76">
        <v>0.25</v>
      </c>
      <c r="E37" s="5" t="s">
        <v>74</v>
      </c>
      <c r="F37" s="6">
        <v>232730</v>
      </c>
      <c r="G37" s="6">
        <f t="shared" si="1"/>
        <v>58182.5</v>
      </c>
    </row>
    <row r="38" spans="1:11" ht="12.75" customHeight="1" x14ac:dyDescent="0.25">
      <c r="A38" s="7"/>
      <c r="B38" s="68" t="s">
        <v>85</v>
      </c>
      <c r="C38" s="8" t="s">
        <v>83</v>
      </c>
      <c r="D38" s="76">
        <v>1</v>
      </c>
      <c r="E38" s="5" t="s">
        <v>74</v>
      </c>
      <c r="F38" s="6">
        <v>232730</v>
      </c>
      <c r="G38" s="6">
        <f t="shared" si="1"/>
        <v>232730</v>
      </c>
    </row>
    <row r="39" spans="1:11" ht="12.75" customHeight="1" x14ac:dyDescent="0.25">
      <c r="A39" s="7"/>
      <c r="B39" s="68" t="s">
        <v>86</v>
      </c>
      <c r="C39" s="8" t="s">
        <v>83</v>
      </c>
      <c r="D39" s="76">
        <v>0.5</v>
      </c>
      <c r="E39" s="5" t="s">
        <v>74</v>
      </c>
      <c r="F39" s="6">
        <v>232730</v>
      </c>
      <c r="G39" s="6">
        <f t="shared" si="1"/>
        <v>116365</v>
      </c>
    </row>
    <row r="40" spans="1:11" ht="12.75" customHeight="1" x14ac:dyDescent="0.25">
      <c r="A40" s="4"/>
      <c r="B40" s="11" t="s">
        <v>23</v>
      </c>
      <c r="C40" s="12"/>
      <c r="D40" s="127"/>
      <c r="E40" s="127"/>
      <c r="F40" s="127"/>
      <c r="G40" s="128">
        <f>SUM(G36:G39)</f>
        <v>513945.125</v>
      </c>
    </row>
    <row r="41" spans="1:11" ht="12" customHeight="1" x14ac:dyDescent="0.25">
      <c r="A41" s="2"/>
      <c r="B41" s="102"/>
      <c r="C41" s="103"/>
      <c r="D41" s="103"/>
      <c r="E41" s="103"/>
      <c r="F41" s="104"/>
      <c r="G41" s="104"/>
    </row>
    <row r="42" spans="1:11" ht="12" customHeight="1" x14ac:dyDescent="0.25">
      <c r="A42" s="4"/>
      <c r="B42" s="94" t="s">
        <v>24</v>
      </c>
      <c r="C42" s="95"/>
      <c r="D42" s="96"/>
      <c r="E42" s="96"/>
      <c r="F42" s="97"/>
      <c r="G42" s="97"/>
    </row>
    <row r="43" spans="1:11" ht="24" customHeight="1" x14ac:dyDescent="0.25">
      <c r="A43" s="4"/>
      <c r="B43" s="106" t="s">
        <v>25</v>
      </c>
      <c r="C43" s="106" t="s">
        <v>26</v>
      </c>
      <c r="D43" s="106" t="s">
        <v>27</v>
      </c>
      <c r="E43" s="106" t="s">
        <v>15</v>
      </c>
      <c r="F43" s="92" t="s">
        <v>16</v>
      </c>
      <c r="G43" s="106" t="s">
        <v>17</v>
      </c>
      <c r="K43" s="57"/>
    </row>
    <row r="44" spans="1:11" ht="12.75" customHeight="1" x14ac:dyDescent="0.25">
      <c r="A44" s="7"/>
      <c r="B44" s="58" t="s">
        <v>87</v>
      </c>
      <c r="C44" s="61"/>
      <c r="D44" s="61"/>
      <c r="E44" s="61"/>
      <c r="F44" s="61"/>
      <c r="G44" s="59"/>
      <c r="K44" s="57"/>
    </row>
    <row r="45" spans="1:11" ht="12.75" customHeight="1" x14ac:dyDescent="0.25">
      <c r="A45" s="7"/>
      <c r="B45" s="60" t="s">
        <v>88</v>
      </c>
      <c r="C45" s="61" t="s">
        <v>29</v>
      </c>
      <c r="D45" s="61">
        <v>100</v>
      </c>
      <c r="E45" s="61" t="s">
        <v>76</v>
      </c>
      <c r="F45" s="62">
        <v>5831</v>
      </c>
      <c r="G45" s="63">
        <f>F45*D45</f>
        <v>583100</v>
      </c>
      <c r="K45" s="57"/>
    </row>
    <row r="46" spans="1:11" ht="12.75" customHeight="1" x14ac:dyDescent="0.25">
      <c r="A46" s="7"/>
      <c r="B46" s="58" t="s">
        <v>28</v>
      </c>
      <c r="C46" s="61"/>
      <c r="D46" s="61"/>
      <c r="E46" s="61"/>
      <c r="F46" s="66"/>
      <c r="G46" s="63"/>
      <c r="K46" s="57"/>
    </row>
    <row r="47" spans="1:11" ht="12.75" customHeight="1" x14ac:dyDescent="0.25">
      <c r="A47" s="7"/>
      <c r="B47" s="60" t="s">
        <v>106</v>
      </c>
      <c r="C47" s="61" t="s">
        <v>29</v>
      </c>
      <c r="D47" s="61">
        <v>130</v>
      </c>
      <c r="E47" s="61" t="s">
        <v>76</v>
      </c>
      <c r="F47" s="62">
        <v>1110</v>
      </c>
      <c r="G47" s="63">
        <f t="shared" ref="G47:G56" si="2">F47*D47</f>
        <v>144300</v>
      </c>
      <c r="K47" s="57"/>
    </row>
    <row r="48" spans="1:11" ht="12.75" customHeight="1" x14ac:dyDescent="0.25">
      <c r="A48" s="7"/>
      <c r="B48" s="60" t="s">
        <v>60</v>
      </c>
      <c r="C48" s="61" t="s">
        <v>29</v>
      </c>
      <c r="D48" s="61">
        <v>80</v>
      </c>
      <c r="E48" s="61" t="s">
        <v>76</v>
      </c>
      <c r="F48" s="62">
        <v>1000</v>
      </c>
      <c r="G48" s="63">
        <f t="shared" si="2"/>
        <v>80000</v>
      </c>
      <c r="K48" s="57"/>
    </row>
    <row r="49" spans="1:11" ht="12.75" customHeight="1" x14ac:dyDescent="0.25">
      <c r="A49" s="7"/>
      <c r="B49" s="58" t="s">
        <v>62</v>
      </c>
      <c r="C49" s="61"/>
      <c r="D49" s="61"/>
      <c r="E49" s="61"/>
      <c r="F49" s="62"/>
      <c r="G49" s="63"/>
      <c r="K49" s="57"/>
    </row>
    <row r="50" spans="1:11" ht="12.75" customHeight="1" x14ac:dyDescent="0.25">
      <c r="A50" s="7"/>
      <c r="B50" s="60" t="s">
        <v>89</v>
      </c>
      <c r="C50" s="61" t="s">
        <v>61</v>
      </c>
      <c r="D50" s="61">
        <v>2</v>
      </c>
      <c r="E50" s="61" t="s">
        <v>74</v>
      </c>
      <c r="F50" s="62">
        <v>19370</v>
      </c>
      <c r="G50" s="63">
        <f t="shared" si="2"/>
        <v>38740</v>
      </c>
      <c r="K50" s="57"/>
    </row>
    <row r="51" spans="1:11" ht="12.75" customHeight="1" x14ac:dyDescent="0.25">
      <c r="A51" s="7"/>
      <c r="B51" s="60" t="s">
        <v>90</v>
      </c>
      <c r="C51" s="61" t="s">
        <v>61</v>
      </c>
      <c r="D51" s="61">
        <v>1.5</v>
      </c>
      <c r="E51" s="61" t="s">
        <v>79</v>
      </c>
      <c r="F51" s="62">
        <v>96120</v>
      </c>
      <c r="G51" s="63">
        <f t="shared" si="2"/>
        <v>144180</v>
      </c>
      <c r="K51" s="57"/>
    </row>
    <row r="52" spans="1:11" ht="12.75" customHeight="1" x14ac:dyDescent="0.25">
      <c r="A52" s="7"/>
      <c r="B52" s="58" t="s">
        <v>63</v>
      </c>
      <c r="C52" s="61"/>
      <c r="D52" s="61"/>
      <c r="E52" s="61"/>
      <c r="F52" s="62"/>
      <c r="G52" s="63"/>
      <c r="K52" s="57"/>
    </row>
    <row r="53" spans="1:11" ht="12.75" customHeight="1" x14ac:dyDescent="0.25">
      <c r="A53" s="7"/>
      <c r="B53" s="60" t="s">
        <v>91</v>
      </c>
      <c r="C53" s="61" t="s">
        <v>64</v>
      </c>
      <c r="D53" s="61">
        <v>1</v>
      </c>
      <c r="E53" s="61" t="s">
        <v>76</v>
      </c>
      <c r="F53" s="62">
        <v>17930</v>
      </c>
      <c r="G53" s="63">
        <f t="shared" si="2"/>
        <v>17930</v>
      </c>
      <c r="K53" s="57"/>
    </row>
    <row r="54" spans="1:11" ht="12.75" customHeight="1" x14ac:dyDescent="0.25">
      <c r="A54" s="7"/>
      <c r="B54" s="58" t="s">
        <v>31</v>
      </c>
      <c r="C54" s="61"/>
      <c r="D54" s="61"/>
      <c r="E54" s="61"/>
      <c r="F54" s="62"/>
      <c r="G54" s="63"/>
      <c r="K54" s="57"/>
    </row>
    <row r="55" spans="1:11" ht="12.75" customHeight="1" x14ac:dyDescent="0.25">
      <c r="A55" s="7"/>
      <c r="B55" s="60" t="s">
        <v>92</v>
      </c>
      <c r="C55" s="61" t="s">
        <v>29</v>
      </c>
      <c r="D55" s="61">
        <v>0.5</v>
      </c>
      <c r="E55" s="61" t="s">
        <v>76</v>
      </c>
      <c r="F55" s="62">
        <v>12471</v>
      </c>
      <c r="G55" s="63">
        <f t="shared" si="2"/>
        <v>6235.5</v>
      </c>
      <c r="K55" s="57"/>
    </row>
    <row r="56" spans="1:11" ht="12.75" customHeight="1" x14ac:dyDescent="0.25">
      <c r="A56" s="7"/>
      <c r="B56" s="60" t="s">
        <v>93</v>
      </c>
      <c r="C56" s="61" t="s">
        <v>94</v>
      </c>
      <c r="D56" s="61">
        <v>40</v>
      </c>
      <c r="E56" s="61" t="s">
        <v>95</v>
      </c>
      <c r="F56" s="62">
        <v>350</v>
      </c>
      <c r="G56" s="63">
        <f t="shared" si="2"/>
        <v>14000</v>
      </c>
      <c r="K56" s="57"/>
    </row>
    <row r="57" spans="1:11" ht="13.5" customHeight="1" x14ac:dyDescent="0.25">
      <c r="A57" s="4"/>
      <c r="B57" s="11" t="s">
        <v>30</v>
      </c>
      <c r="C57" s="12"/>
      <c r="D57" s="12"/>
      <c r="E57" s="12"/>
      <c r="F57" s="13"/>
      <c r="G57" s="14">
        <f>SUM(G44:G56)</f>
        <v>1028485.5</v>
      </c>
    </row>
    <row r="58" spans="1:11" ht="12" customHeight="1" x14ac:dyDescent="0.25">
      <c r="A58" s="2"/>
      <c r="B58" s="102"/>
      <c r="C58" s="103"/>
      <c r="D58" s="103"/>
      <c r="E58" s="107"/>
      <c r="F58" s="104"/>
      <c r="G58" s="104"/>
    </row>
    <row r="59" spans="1:11" ht="12" customHeight="1" x14ac:dyDescent="0.25">
      <c r="A59" s="4"/>
      <c r="B59" s="94" t="s">
        <v>31</v>
      </c>
      <c r="C59" s="95"/>
      <c r="D59" s="96"/>
      <c r="E59" s="96"/>
      <c r="F59" s="97"/>
      <c r="G59" s="97"/>
    </row>
    <row r="60" spans="1:11" ht="24" customHeight="1" x14ac:dyDescent="0.25">
      <c r="A60" s="4"/>
      <c r="B60" s="105" t="s">
        <v>32</v>
      </c>
      <c r="C60" s="106" t="s">
        <v>26</v>
      </c>
      <c r="D60" s="106" t="s">
        <v>27</v>
      </c>
      <c r="E60" s="105" t="s">
        <v>15</v>
      </c>
      <c r="F60" s="92" t="s">
        <v>16</v>
      </c>
      <c r="G60" s="105" t="s">
        <v>17</v>
      </c>
    </row>
    <row r="61" spans="1:11" ht="12.75" customHeight="1" x14ac:dyDescent="0.25">
      <c r="A61" s="7"/>
      <c r="B61" s="68" t="s">
        <v>96</v>
      </c>
      <c r="C61" s="15" t="s">
        <v>13</v>
      </c>
      <c r="D61" s="108">
        <v>4</v>
      </c>
      <c r="E61" s="8" t="s">
        <v>65</v>
      </c>
      <c r="F61" s="16">
        <v>12000</v>
      </c>
      <c r="G61" s="16">
        <f>D61*F61</f>
        <v>48000</v>
      </c>
    </row>
    <row r="62" spans="1:11" ht="13.5" customHeight="1" x14ac:dyDescent="0.25">
      <c r="A62" s="4"/>
      <c r="B62" s="109" t="s">
        <v>33</v>
      </c>
      <c r="C62" s="110"/>
      <c r="D62" s="110"/>
      <c r="E62" s="110"/>
      <c r="F62" s="111"/>
      <c r="G62" s="112">
        <f>SUM(G61:G61)</f>
        <v>48000</v>
      </c>
    </row>
    <row r="63" spans="1:11" ht="12" customHeight="1" x14ac:dyDescent="0.25">
      <c r="A63" s="2"/>
      <c r="B63" s="113"/>
      <c r="C63" s="113"/>
      <c r="D63" s="113"/>
      <c r="E63" s="113"/>
      <c r="F63" s="114"/>
      <c r="G63" s="114"/>
    </row>
    <row r="64" spans="1:11" ht="12" customHeight="1" x14ac:dyDescent="0.25">
      <c r="A64" s="27"/>
      <c r="B64" s="115" t="s">
        <v>34</v>
      </c>
      <c r="C64" s="116"/>
      <c r="D64" s="116"/>
      <c r="E64" s="116"/>
      <c r="F64" s="116"/>
      <c r="G64" s="117">
        <f>G26+G32+G40+G57+G62</f>
        <v>2068455.625</v>
      </c>
    </row>
    <row r="65" spans="1:7" ht="12" customHeight="1" x14ac:dyDescent="0.25">
      <c r="A65" s="27"/>
      <c r="B65" s="118" t="s">
        <v>35</v>
      </c>
      <c r="C65" s="119"/>
      <c r="D65" s="119"/>
      <c r="E65" s="119"/>
      <c r="F65" s="119"/>
      <c r="G65" s="120">
        <f>G64*0.05</f>
        <v>103422.78125</v>
      </c>
    </row>
    <row r="66" spans="1:7" ht="12" customHeight="1" x14ac:dyDescent="0.25">
      <c r="A66" s="27"/>
      <c r="B66" s="121" t="s">
        <v>36</v>
      </c>
      <c r="C66" s="122"/>
      <c r="D66" s="122"/>
      <c r="E66" s="122"/>
      <c r="F66" s="122"/>
      <c r="G66" s="123">
        <f>G65+G64</f>
        <v>2171878.40625</v>
      </c>
    </row>
    <row r="67" spans="1:7" ht="12" customHeight="1" x14ac:dyDescent="0.25">
      <c r="A67" s="27"/>
      <c r="B67" s="118" t="s">
        <v>37</v>
      </c>
      <c r="C67" s="119"/>
      <c r="D67" s="119"/>
      <c r="E67" s="119"/>
      <c r="F67" s="119"/>
      <c r="G67" s="120">
        <f>G12</f>
        <v>2700000</v>
      </c>
    </row>
    <row r="68" spans="1:7" ht="12" customHeight="1" x14ac:dyDescent="0.25">
      <c r="A68" s="27"/>
      <c r="B68" s="124" t="s">
        <v>38</v>
      </c>
      <c r="C68" s="125"/>
      <c r="D68" s="125"/>
      <c r="E68" s="125"/>
      <c r="F68" s="125"/>
      <c r="G68" s="129">
        <f>G67-G66</f>
        <v>528121.59375</v>
      </c>
    </row>
    <row r="69" spans="1:7" ht="12" customHeight="1" x14ac:dyDescent="0.25">
      <c r="A69" s="27"/>
      <c r="B69" s="28" t="s">
        <v>39</v>
      </c>
      <c r="C69" s="29"/>
      <c r="D69" s="29"/>
      <c r="E69" s="29"/>
      <c r="F69" s="29"/>
      <c r="G69" s="24"/>
    </row>
    <row r="70" spans="1:7" ht="12.75" customHeight="1" thickBot="1" x14ac:dyDescent="0.3">
      <c r="A70" s="27"/>
      <c r="B70" s="30"/>
      <c r="C70" s="29"/>
      <c r="D70" s="29"/>
      <c r="E70" s="29"/>
      <c r="F70" s="29"/>
      <c r="G70" s="24"/>
    </row>
    <row r="71" spans="1:7" ht="12" customHeight="1" x14ac:dyDescent="0.25">
      <c r="A71" s="27"/>
      <c r="B71" s="42" t="s">
        <v>40</v>
      </c>
      <c r="C71" s="43"/>
      <c r="D71" s="43"/>
      <c r="E71" s="43"/>
      <c r="F71" s="44"/>
      <c r="G71" s="24"/>
    </row>
    <row r="72" spans="1:7" ht="12" customHeight="1" x14ac:dyDescent="0.25">
      <c r="A72" s="27"/>
      <c r="B72" s="45" t="s">
        <v>41</v>
      </c>
      <c r="C72" s="26"/>
      <c r="D72" s="26"/>
      <c r="E72" s="26"/>
      <c r="F72" s="46"/>
      <c r="G72" s="24"/>
    </row>
    <row r="73" spans="1:7" ht="12" customHeight="1" x14ac:dyDescent="0.25">
      <c r="A73" s="27"/>
      <c r="B73" s="45" t="s">
        <v>42</v>
      </c>
      <c r="C73" s="26"/>
      <c r="D73" s="26"/>
      <c r="E73" s="26"/>
      <c r="F73" s="46"/>
      <c r="G73" s="24"/>
    </row>
    <row r="74" spans="1:7" ht="12" customHeight="1" x14ac:dyDescent="0.25">
      <c r="A74" s="27"/>
      <c r="B74" s="45" t="s">
        <v>43</v>
      </c>
      <c r="C74" s="26"/>
      <c r="D74" s="26"/>
      <c r="E74" s="26"/>
      <c r="F74" s="46"/>
      <c r="G74" s="24"/>
    </row>
    <row r="75" spans="1:7" ht="12" customHeight="1" x14ac:dyDescent="0.25">
      <c r="A75" s="27"/>
      <c r="B75" s="45" t="s">
        <v>44</v>
      </c>
      <c r="C75" s="26"/>
      <c r="D75" s="26"/>
      <c r="E75" s="26"/>
      <c r="F75" s="46"/>
      <c r="G75" s="24"/>
    </row>
    <row r="76" spans="1:7" ht="12" customHeight="1" x14ac:dyDescent="0.25">
      <c r="A76" s="27"/>
      <c r="B76" s="45" t="s">
        <v>45</v>
      </c>
      <c r="C76" s="26"/>
      <c r="D76" s="26"/>
      <c r="E76" s="26"/>
      <c r="F76" s="46"/>
      <c r="G76" s="24"/>
    </row>
    <row r="77" spans="1:7" ht="12.75" customHeight="1" thickBot="1" x14ac:dyDescent="0.3">
      <c r="A77" s="27"/>
      <c r="B77" s="47" t="s">
        <v>46</v>
      </c>
      <c r="C77" s="48"/>
      <c r="D77" s="48"/>
      <c r="E77" s="48"/>
      <c r="F77" s="49"/>
      <c r="G77" s="24"/>
    </row>
    <row r="78" spans="1:7" ht="12.75" customHeight="1" x14ac:dyDescent="0.25">
      <c r="A78" s="27"/>
      <c r="B78" s="40"/>
      <c r="C78" s="26"/>
      <c r="D78" s="26"/>
      <c r="E78" s="26"/>
      <c r="F78" s="26"/>
      <c r="G78" s="24"/>
    </row>
    <row r="79" spans="1:7" ht="15" customHeight="1" thickBot="1" x14ac:dyDescent="0.3">
      <c r="A79" s="27"/>
      <c r="B79" s="131" t="s">
        <v>47</v>
      </c>
      <c r="C79" s="132"/>
      <c r="D79" s="39"/>
      <c r="E79" s="18"/>
      <c r="F79" s="18"/>
      <c r="G79" s="24"/>
    </row>
    <row r="80" spans="1:7" ht="12" customHeight="1" x14ac:dyDescent="0.25">
      <c r="A80" s="27"/>
      <c r="B80" s="32" t="s">
        <v>32</v>
      </c>
      <c r="C80" s="19" t="s">
        <v>101</v>
      </c>
      <c r="D80" s="33" t="s">
        <v>48</v>
      </c>
      <c r="E80" s="18"/>
      <c r="F80" s="18"/>
      <c r="G80" s="24"/>
    </row>
    <row r="81" spans="1:7" ht="12" customHeight="1" x14ac:dyDescent="0.25">
      <c r="A81" s="27"/>
      <c r="B81" s="34" t="s">
        <v>49</v>
      </c>
      <c r="C81" s="20">
        <f>G26</f>
        <v>408500</v>
      </c>
      <c r="D81" s="35">
        <f>(C81/$C$87)</f>
        <v>0.18808603595139686</v>
      </c>
      <c r="E81" s="18"/>
      <c r="F81" s="18"/>
      <c r="G81" s="24"/>
    </row>
    <row r="82" spans="1:7" ht="12" customHeight="1" x14ac:dyDescent="0.25">
      <c r="A82" s="27"/>
      <c r="B82" s="34" t="s">
        <v>50</v>
      </c>
      <c r="C82" s="20">
        <f>G32</f>
        <v>69525</v>
      </c>
      <c r="D82" s="35">
        <f t="shared" ref="D82:D86" si="3">(C82/$C$87)</f>
        <v>3.201146058634239E-2</v>
      </c>
      <c r="E82" s="18"/>
      <c r="F82" s="18"/>
      <c r="G82" s="24"/>
    </row>
    <row r="83" spans="1:7" ht="12" customHeight="1" x14ac:dyDescent="0.25">
      <c r="A83" s="27"/>
      <c r="B83" s="34" t="s">
        <v>51</v>
      </c>
      <c r="C83" s="20">
        <f>G40</f>
        <v>513945.125</v>
      </c>
      <c r="D83" s="35">
        <f t="shared" si="3"/>
        <v>0.236636233189217</v>
      </c>
      <c r="E83" s="18"/>
      <c r="F83" s="18"/>
      <c r="G83" s="24"/>
    </row>
    <row r="84" spans="1:7" ht="12" customHeight="1" x14ac:dyDescent="0.25">
      <c r="A84" s="27"/>
      <c r="B84" s="34" t="s">
        <v>25</v>
      </c>
      <c r="C84" s="20">
        <f>G57</f>
        <v>1028485.5</v>
      </c>
      <c r="D84" s="35">
        <f t="shared" si="3"/>
        <v>0.47354653789104129</v>
      </c>
      <c r="E84" s="18"/>
      <c r="F84" s="18"/>
      <c r="G84" s="24"/>
    </row>
    <row r="85" spans="1:7" ht="12" customHeight="1" x14ac:dyDescent="0.25">
      <c r="A85" s="27"/>
      <c r="B85" s="34" t="s">
        <v>52</v>
      </c>
      <c r="C85" s="21">
        <f>G62</f>
        <v>48000</v>
      </c>
      <c r="D85" s="35">
        <f t="shared" si="3"/>
        <v>2.2100684762954834E-2</v>
      </c>
      <c r="E85" s="23"/>
      <c r="F85" s="23"/>
      <c r="G85" s="24"/>
    </row>
    <row r="86" spans="1:7" ht="12" customHeight="1" x14ac:dyDescent="0.25">
      <c r="A86" s="27"/>
      <c r="B86" s="34" t="s">
        <v>53</v>
      </c>
      <c r="C86" s="21">
        <f>G65</f>
        <v>103422.78125</v>
      </c>
      <c r="D86" s="35">
        <f t="shared" si="3"/>
        <v>4.7619047619047616E-2</v>
      </c>
      <c r="E86" s="23"/>
      <c r="F86" s="23"/>
      <c r="G86" s="24"/>
    </row>
    <row r="87" spans="1:7" ht="12.75" customHeight="1" thickBot="1" x14ac:dyDescent="0.3">
      <c r="A87" s="27"/>
      <c r="B87" s="36" t="s">
        <v>54</v>
      </c>
      <c r="C87" s="37">
        <f>SUM(C81:C86)</f>
        <v>2171878.40625</v>
      </c>
      <c r="D87" s="38">
        <f>SUM(D81:D86)</f>
        <v>1</v>
      </c>
      <c r="E87" s="23"/>
      <c r="F87" s="23"/>
      <c r="G87" s="24"/>
    </row>
    <row r="88" spans="1:7" ht="12" customHeight="1" x14ac:dyDescent="0.25">
      <c r="A88" s="27"/>
      <c r="B88" s="30"/>
      <c r="C88" s="29"/>
      <c r="D88" s="29"/>
      <c r="E88" s="29"/>
      <c r="F88" s="29"/>
      <c r="G88" s="24"/>
    </row>
    <row r="89" spans="1:7" ht="12.75" customHeight="1" x14ac:dyDescent="0.25">
      <c r="A89" s="27"/>
      <c r="B89" s="31"/>
      <c r="C89" s="29"/>
      <c r="D89" s="29"/>
      <c r="E89" s="29"/>
      <c r="F89" s="29"/>
      <c r="G89" s="24"/>
    </row>
    <row r="90" spans="1:7" ht="12" customHeight="1" thickBot="1" x14ac:dyDescent="0.3">
      <c r="A90" s="17"/>
      <c r="B90" s="51"/>
      <c r="C90" s="52" t="s">
        <v>102</v>
      </c>
      <c r="D90" s="53"/>
      <c r="E90" s="54"/>
      <c r="F90" s="22"/>
      <c r="G90" s="24"/>
    </row>
    <row r="91" spans="1:7" ht="12" customHeight="1" x14ac:dyDescent="0.25">
      <c r="A91" s="27"/>
      <c r="B91" s="55" t="s">
        <v>103</v>
      </c>
      <c r="C91" s="143">
        <v>5500</v>
      </c>
      <c r="D91" s="143">
        <v>6000</v>
      </c>
      <c r="E91" s="144">
        <v>7000</v>
      </c>
      <c r="F91" s="50"/>
      <c r="G91" s="25"/>
    </row>
    <row r="92" spans="1:7" ht="12.75" customHeight="1" thickBot="1" x14ac:dyDescent="0.3">
      <c r="A92" s="27"/>
      <c r="B92" s="36" t="s">
        <v>104</v>
      </c>
      <c r="C92" s="37">
        <f>(G66/C91)</f>
        <v>394.88698295454543</v>
      </c>
      <c r="D92" s="37">
        <f>(G66/D91)</f>
        <v>361.97973437500002</v>
      </c>
      <c r="E92" s="56">
        <f>(G66/E91)</f>
        <v>310.26834374999999</v>
      </c>
      <c r="F92" s="50"/>
      <c r="G92" s="25"/>
    </row>
    <row r="93" spans="1:7" ht="15.6" customHeight="1" x14ac:dyDescent="0.25">
      <c r="A93" s="27"/>
      <c r="B93" s="41" t="s">
        <v>55</v>
      </c>
      <c r="C93" s="26"/>
      <c r="D93" s="26"/>
      <c r="E93" s="26"/>
      <c r="F93" s="26"/>
      <c r="G93" s="26"/>
    </row>
  </sheetData>
  <mergeCells count="9">
    <mergeCell ref="B79:C7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2022-07-04T19:58:54Z</dcterms:modified>
</cp:coreProperties>
</file>