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ARVEJA VERDE" sheetId="8" r:id="rId1"/>
  </sheets>
  <definedNames>
    <definedName name="_xlnm.Print_Area" localSheetId="0">'ARVEJA VERDE'!$A$1:$G$87</definedName>
  </definedNames>
  <calcPr calcId="152511"/>
</workbook>
</file>

<file path=xl/calcChain.xml><?xml version="1.0" encoding="utf-8"?>
<calcChain xmlns="http://schemas.openxmlformats.org/spreadsheetml/2006/main">
  <c r="G56" i="8" l="1"/>
  <c r="G48" i="8" l="1"/>
  <c r="G46" i="8"/>
  <c r="G45" i="8"/>
  <c r="G43" i="8"/>
  <c r="G42" i="8"/>
  <c r="G35" i="8"/>
  <c r="G36" i="8" l="1"/>
  <c r="G30" i="8" l="1"/>
  <c r="G29" i="8"/>
  <c r="G24" i="8"/>
  <c r="G23" i="8"/>
  <c r="G22" i="8"/>
  <c r="G21" i="8"/>
  <c r="G12" i="8"/>
  <c r="G61" i="8" s="1"/>
  <c r="G31" i="8" l="1"/>
  <c r="C76" i="8" s="1"/>
  <c r="G37" i="8"/>
  <c r="C77" i="8" s="1"/>
  <c r="G25" i="8"/>
  <c r="C75" i="8" s="1"/>
  <c r="G51" i="8"/>
  <c r="C78" i="8" s="1"/>
  <c r="G58" i="8" l="1"/>
  <c r="G59" i="8" s="1"/>
  <c r="G60" i="8" s="1"/>
  <c r="C80" i="8" l="1"/>
  <c r="C81" i="8" s="1"/>
  <c r="D86" i="8"/>
  <c r="C86" i="8"/>
  <c r="E86" i="8"/>
  <c r="G62" i="8"/>
  <c r="D79" i="8" l="1"/>
  <c r="D76" i="8"/>
  <c r="D75" i="8"/>
  <c r="D77" i="8"/>
  <c r="D78" i="8"/>
  <c r="D80" i="8"/>
  <c r="D81" i="8" l="1"/>
</calcChain>
</file>

<file path=xl/sharedStrings.xml><?xml version="1.0" encoding="utf-8"?>
<sst xmlns="http://schemas.openxmlformats.org/spreadsheetml/2006/main" count="137" uniqueCount="95">
  <si>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</si>
  <si>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</si>
  <si>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</si>
  <si>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</si>
  <si>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</si>
  <si>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</si>
  <si>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</si>
  <si>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</si>
  <si>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</si>
  <si>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</si>
  <si>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</si>
  <si>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</si>
  <si>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</si>
  <si>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</si>
  <si>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</si>
  <si>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</si>
  <si>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</si>
  <si>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</si>
  <si>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</si>
  <si>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</si>
  <si>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</si>
  <si>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</si>
  <si>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</si>
  <si>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</si>
  <si>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</si>
  <si>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</si>
  <si>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</si>
  <si>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</si>
  <si>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</si>
  <si>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</si>
  <si>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</si>
  <si>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</si>
  <si>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</si>
  <si>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</si>
  <si>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</si>
  <si>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</si>
  <si>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</si>
  <si>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</si>
  <si>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</si>
  <si>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</si>
  <si>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</si>
  <si>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</si>
  <si>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</si>
  <si>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</si>
  <si>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</si>
  <si>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</si>
  <si>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</si>
  <si>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</si>
  <si>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</si>
  <si>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</si>
  <si>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</si>
  <si>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</si>
  <si>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</si>
  <si>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</si>
  <si>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</si>
  <si>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</si>
  <si>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</si>
  <si>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</si>
  <si>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Costo unitario ($/qqm) (*)</t>
  </si>
  <si>
    <t>(*): Este valor representa el valor mìnimo de venta del producto</t>
  </si>
  <si>
    <t>JA</t>
  </si>
  <si>
    <t>BIO BIO</t>
  </si>
  <si>
    <t>CAÑETE</t>
  </si>
  <si>
    <t>SEQUÍA</t>
  </si>
  <si>
    <t>Siembra manual</t>
  </si>
  <si>
    <t>Abril</t>
  </si>
  <si>
    <t>Rastrajes</t>
  </si>
  <si>
    <t xml:space="preserve">HERBICIDA </t>
  </si>
  <si>
    <t>SFT</t>
  </si>
  <si>
    <t>MERCADO LOCAL</t>
  </si>
  <si>
    <t>Cosecha</t>
  </si>
  <si>
    <t>Septiembre</t>
  </si>
  <si>
    <t>FUNGICIDA</t>
  </si>
  <si>
    <t>Sacos</t>
  </si>
  <si>
    <t>Un</t>
  </si>
  <si>
    <t>ESCENARIOS COSTO UNITARIO  ($/scs)</t>
  </si>
  <si>
    <t>BAJO</t>
  </si>
  <si>
    <t>Aplicación herbicida Barbecho químico</t>
  </si>
  <si>
    <t>Aplicación herbicida postemergencia</t>
  </si>
  <si>
    <t>Diciembre</t>
  </si>
  <si>
    <t>Agosto</t>
  </si>
  <si>
    <t>ARVEJA VERDE</t>
  </si>
  <si>
    <t>UTRILLO</t>
  </si>
  <si>
    <t>Simazina</t>
  </si>
  <si>
    <t>Ajax</t>
  </si>
  <si>
    <t>Sobre 125 grs</t>
  </si>
  <si>
    <t>Anagran plus</t>
  </si>
  <si>
    <t>Noviembre</t>
  </si>
  <si>
    <t>RENDIMIENTO (Kg/Há.)</t>
  </si>
  <si>
    <t>Abril - Mayo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</si>
  <si>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</si>
  <si>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</si>
  <si>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(kg/hà)</t>
  </si>
  <si>
    <t>PRECIO ESPERADO ($/Kg)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</si>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</sst>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0" fontId="1" fillId="0" borderId="1"/>
  </cellStyleXfs>
  <cellXfs count="9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7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/>
    </xf>
    <xf numFmtId="0" fontId="10" fillId="0" borderId="2" xfId="0" applyFont="1" applyFill="1" applyBorder="1" applyAlignment="1">
      <alignment wrapText="1"/>
    </xf>
    <xf numFmtId="0" fontId="8" fillId="0" borderId="2" xfId="0" applyFont="1" applyBorder="1"/>
    <xf numFmtId="3" fontId="8" fillId="0" borderId="2" xfId="0" applyNumberFormat="1" applyFont="1" applyBorder="1"/>
    <xf numFmtId="0" fontId="9" fillId="0" borderId="2" xfId="0" applyFont="1" applyFill="1" applyBorder="1"/>
    <xf numFmtId="0" fontId="2" fillId="0" borderId="2" xfId="1" applyFont="1" applyBorder="1" applyAlignment="1">
      <alignment horizontal="center"/>
    </xf>
    <xf numFmtId="0" fontId="11" fillId="0" borderId="2" xfId="0" applyFont="1" applyFill="1" applyBorder="1"/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4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4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4" fillId="8" borderId="2" xfId="0" applyNumberFormat="1" applyFont="1" applyFill="1" applyBorder="1" applyAlignment="1">
      <alignment vertical="center"/>
    </xf>
    <xf numFmtId="9" fontId="4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0" fontId="8" fillId="10" borderId="2" xfId="0" applyFont="1" applyFill="1" applyBorder="1" applyAlignment="1">
      <alignment horizontal="right"/>
    </xf>
    <xf numFmtId="17" fontId="8" fillId="10" borderId="2" xfId="0" applyNumberFormat="1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4" fontId="8" fillId="0" borderId="2" xfId="0" applyNumberFormat="1" applyFont="1" applyBorder="1" applyAlignment="1">
      <alignment horizontal="right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3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341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tabSelected="1" topLeftCell="A21" zoomScaleNormal="100" workbookViewId="0">
      <selection activeCell="J24" sqref="J24"/>
    </sheetView>
  </sheetViews>
  <sheetFormatPr baseColWidth="10" defaultColWidth="10.85546875" defaultRowHeight="11.25" customHeight="1"/>
  <cols>
    <col min="1" max="1" width="4.42578125" style="15" customWidth="1"/>
    <col min="2" max="2" width="20.7109375" style="15" customWidth="1"/>
    <col min="3" max="3" width="19.42578125" style="15" customWidth="1"/>
    <col min="4" max="4" width="9.42578125" style="15" customWidth="1"/>
    <col min="5" max="5" width="18.7109375" style="15" customWidth="1"/>
    <col min="6" max="6" width="13.5703125" style="15" customWidth="1"/>
    <col min="7" max="7" width="16.140625" style="15" customWidth="1"/>
    <col min="8" max="255" width="10.85546875" style="15" customWidth="1"/>
    <col min="256" max="16384" width="10.85546875" style="16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17" t="s">
        <v>0</v>
      </c>
      <c r="C9" s="81" t="s">
        <v>81</v>
      </c>
      <c r="D9" s="14"/>
      <c r="E9" s="93" t="s">
        <v>88</v>
      </c>
      <c r="F9" s="94"/>
      <c r="G9" s="82">
        <v>4000</v>
      </c>
    </row>
    <row r="10" spans="1:7" ht="12.75">
      <c r="A10" s="14"/>
      <c r="B10" s="5" t="s">
        <v>1</v>
      </c>
      <c r="C10" s="77" t="s">
        <v>82</v>
      </c>
      <c r="D10" s="14"/>
      <c r="E10" s="95" t="s">
        <v>2</v>
      </c>
      <c r="F10" s="96"/>
      <c r="G10" s="78">
        <v>44866</v>
      </c>
    </row>
    <row r="11" spans="1:7" ht="12.75">
      <c r="A11" s="14"/>
      <c r="B11" s="5" t="s">
        <v>3</v>
      </c>
      <c r="C11" s="77" t="s">
        <v>76</v>
      </c>
      <c r="D11" s="14"/>
      <c r="E11" s="95" t="s">
        <v>93</v>
      </c>
      <c r="F11" s="96"/>
      <c r="G11" s="79">
        <v>600</v>
      </c>
    </row>
    <row r="12" spans="1:7" ht="11.25" customHeight="1">
      <c r="A12" s="14"/>
      <c r="B12" s="5" t="s">
        <v>4</v>
      </c>
      <c r="C12" s="77" t="s">
        <v>61</v>
      </c>
      <c r="D12" s="14"/>
      <c r="E12" s="11" t="s">
        <v>5</v>
      </c>
      <c r="F12" s="12"/>
      <c r="G12" s="79">
        <f>G9*G11</f>
        <v>2400000</v>
      </c>
    </row>
    <row r="13" spans="1:7" ht="11.25" customHeight="1">
      <c r="A13" s="14"/>
      <c r="B13" s="5" t="s">
        <v>6</v>
      </c>
      <c r="C13" s="77" t="s">
        <v>62</v>
      </c>
      <c r="D13" s="14"/>
      <c r="E13" s="95" t="s">
        <v>7</v>
      </c>
      <c r="F13" s="96"/>
      <c r="G13" s="77" t="s">
        <v>69</v>
      </c>
    </row>
    <row r="14" spans="1:7" ht="13.5" customHeight="1">
      <c r="A14" s="14"/>
      <c r="B14" s="5" t="s">
        <v>8</v>
      </c>
      <c r="C14" s="77" t="s">
        <v>62</v>
      </c>
      <c r="D14" s="14"/>
      <c r="E14" s="95" t="s">
        <v>9</v>
      </c>
      <c r="F14" s="96"/>
      <c r="G14" s="78">
        <v>44866</v>
      </c>
    </row>
    <row r="15" spans="1:7" ht="12.75">
      <c r="A15" s="14"/>
      <c r="B15" s="5" t="s">
        <v>10</v>
      </c>
      <c r="C15" s="88">
        <v>44727</v>
      </c>
      <c r="D15" s="14"/>
      <c r="E15" s="97" t="s">
        <v>11</v>
      </c>
      <c r="F15" s="98"/>
      <c r="G15" s="80" t="s">
        <v>63</v>
      </c>
    </row>
    <row r="16" spans="1:7" ht="12" customHeight="1">
      <c r="A16" s="14"/>
      <c r="B16" s="18"/>
      <c r="C16" s="19"/>
      <c r="D16" s="14"/>
      <c r="E16" s="14"/>
      <c r="F16" s="14"/>
      <c r="G16" s="20"/>
    </row>
    <row r="17" spans="1:7" ht="12" customHeight="1">
      <c r="A17" s="14"/>
      <c r="B17" s="89" t="s">
        <v>12</v>
      </c>
      <c r="C17" s="90"/>
      <c r="D17" s="90"/>
      <c r="E17" s="90"/>
      <c r="F17" s="90"/>
      <c r="G17" s="90"/>
    </row>
    <row r="18" spans="1:7" ht="12" customHeight="1">
      <c r="A18" s="14"/>
      <c r="B18" s="14"/>
      <c r="C18" s="21"/>
      <c r="D18" s="21"/>
      <c r="E18" s="21"/>
      <c r="F18" s="14"/>
      <c r="G18" s="14"/>
    </row>
    <row r="19" spans="1:7" ht="12" customHeight="1">
      <c r="A19" s="14"/>
      <c r="B19" s="22" t="s">
        <v>13</v>
      </c>
      <c r="C19" s="23"/>
      <c r="D19" s="23"/>
      <c r="E19" s="23"/>
      <c r="F19" s="23"/>
      <c r="G19" s="23"/>
    </row>
    <row r="20" spans="1:7" ht="12.75">
      <c r="A20" s="14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24" customHeight="1">
      <c r="A21" s="14"/>
      <c r="B21" s="83" t="s">
        <v>77</v>
      </c>
      <c r="C21" s="28" t="s">
        <v>20</v>
      </c>
      <c r="D21" s="84">
        <v>1</v>
      </c>
      <c r="E21" s="28" t="s">
        <v>71</v>
      </c>
      <c r="F21" s="85">
        <v>20000</v>
      </c>
      <c r="G21" s="29">
        <f>F21*D21</f>
        <v>20000</v>
      </c>
    </row>
    <row r="22" spans="1:7" ht="13.5" customHeight="1">
      <c r="A22" s="14"/>
      <c r="B22" s="27" t="s">
        <v>64</v>
      </c>
      <c r="C22" s="28" t="s">
        <v>20</v>
      </c>
      <c r="D22" s="84">
        <v>6</v>
      </c>
      <c r="E22" s="28" t="s">
        <v>89</v>
      </c>
      <c r="F22" s="85">
        <v>20000</v>
      </c>
      <c r="G22" s="29">
        <f>F22*D22</f>
        <v>120000</v>
      </c>
    </row>
    <row r="23" spans="1:7" s="15" customFormat="1" ht="15" customHeight="1">
      <c r="A23" s="14"/>
      <c r="B23" s="27" t="s">
        <v>78</v>
      </c>
      <c r="C23" s="28" t="s">
        <v>20</v>
      </c>
      <c r="D23" s="80">
        <v>1</v>
      </c>
      <c r="E23" s="28" t="s">
        <v>80</v>
      </c>
      <c r="F23" s="85">
        <v>20000</v>
      </c>
      <c r="G23" s="29">
        <f>F23*D23</f>
        <v>20000</v>
      </c>
    </row>
    <row r="24" spans="1:7" s="15" customFormat="1" ht="12.75" customHeight="1">
      <c r="A24" s="14"/>
      <c r="B24" s="27" t="s">
        <v>70</v>
      </c>
      <c r="C24" s="30" t="s">
        <v>20</v>
      </c>
      <c r="D24" s="80">
        <v>25</v>
      </c>
      <c r="E24" s="30" t="s">
        <v>79</v>
      </c>
      <c r="F24" s="85">
        <v>20000</v>
      </c>
      <c r="G24" s="29">
        <f>F24*D24</f>
        <v>500000</v>
      </c>
    </row>
    <row r="25" spans="1:7" s="15" customFormat="1" ht="12.75" customHeight="1">
      <c r="A25" s="14"/>
      <c r="B25" s="1" t="s">
        <v>21</v>
      </c>
      <c r="C25" s="2"/>
      <c r="D25" s="2"/>
      <c r="E25" s="2"/>
      <c r="F25" s="3"/>
      <c r="G25" s="4">
        <f>SUM(G21:G24)</f>
        <v>660000</v>
      </c>
    </row>
    <row r="26" spans="1:7" s="15" customFormat="1" ht="12" customHeight="1">
      <c r="A26" s="14"/>
      <c r="B26" s="14"/>
      <c r="C26" s="14"/>
      <c r="D26" s="14"/>
      <c r="E26" s="14"/>
      <c r="F26" s="25"/>
      <c r="G26" s="25"/>
    </row>
    <row r="27" spans="1:7" s="15" customFormat="1" ht="12" customHeight="1">
      <c r="A27" s="14"/>
      <c r="B27" s="22" t="s">
        <v>22</v>
      </c>
      <c r="C27" s="26"/>
      <c r="D27" s="26"/>
      <c r="E27" s="26"/>
      <c r="F27" s="23"/>
      <c r="G27" s="23"/>
    </row>
    <row r="28" spans="1:7" s="15" customFormat="1" ht="12.75">
      <c r="A28" s="14"/>
      <c r="B28" s="71" t="s">
        <v>14</v>
      </c>
      <c r="C28" s="24" t="s">
        <v>15</v>
      </c>
      <c r="D28" s="24" t="s">
        <v>16</v>
      </c>
      <c r="E28" s="71" t="s">
        <v>17</v>
      </c>
      <c r="F28" s="24" t="s">
        <v>18</v>
      </c>
      <c r="G28" s="71" t="s">
        <v>19</v>
      </c>
    </row>
    <row r="29" spans="1:7" s="15" customFormat="1" ht="11.25" customHeight="1">
      <c r="A29" s="14"/>
      <c r="B29" s="27" t="s">
        <v>64</v>
      </c>
      <c r="C29" s="28" t="s">
        <v>60</v>
      </c>
      <c r="D29" s="84">
        <v>1.5</v>
      </c>
      <c r="E29" s="28" t="s">
        <v>71</v>
      </c>
      <c r="F29" s="85">
        <v>25000</v>
      </c>
      <c r="G29" s="29">
        <f>F29*D29</f>
        <v>37500</v>
      </c>
    </row>
    <row r="30" spans="1:7" s="15" customFormat="1" ht="12" customHeight="1">
      <c r="A30" s="14"/>
      <c r="B30" s="27" t="s">
        <v>70</v>
      </c>
      <c r="C30" s="28" t="s">
        <v>60</v>
      </c>
      <c r="D30" s="80">
        <v>2</v>
      </c>
      <c r="E30" s="30" t="s">
        <v>87</v>
      </c>
      <c r="F30" s="85">
        <v>25000</v>
      </c>
      <c r="G30" s="29">
        <f>F30*D30</f>
        <v>50000</v>
      </c>
    </row>
    <row r="31" spans="1:7" s="15" customFormat="1" ht="12" customHeight="1">
      <c r="A31" s="14"/>
      <c r="B31" s="1" t="s">
        <v>23</v>
      </c>
      <c r="C31" s="2"/>
      <c r="D31" s="2"/>
      <c r="E31" s="2"/>
      <c r="F31" s="3"/>
      <c r="G31" s="4">
        <f>SUM(G29:G30)</f>
        <v>87500</v>
      </c>
    </row>
    <row r="32" spans="1:7" s="15" customFormat="1" ht="12" customHeight="1">
      <c r="A32" s="14"/>
      <c r="B32" s="14"/>
      <c r="C32" s="14"/>
      <c r="D32" s="14"/>
      <c r="E32" s="14"/>
      <c r="F32" s="25"/>
      <c r="G32" s="25"/>
    </row>
    <row r="33" spans="1:7" s="15" customFormat="1" ht="12" customHeight="1">
      <c r="A33" s="14"/>
      <c r="B33" s="22" t="s">
        <v>24</v>
      </c>
      <c r="C33" s="26"/>
      <c r="D33" s="26"/>
      <c r="E33" s="26"/>
      <c r="F33" s="23"/>
      <c r="G33" s="23"/>
    </row>
    <row r="34" spans="1:7" s="15" customFormat="1" ht="12.75">
      <c r="A34" s="14"/>
      <c r="B34" s="71" t="s">
        <v>14</v>
      </c>
      <c r="C34" s="71" t="s">
        <v>15</v>
      </c>
      <c r="D34" s="71" t="s">
        <v>16</v>
      </c>
      <c r="E34" s="71" t="s">
        <v>17</v>
      </c>
      <c r="F34" s="24" t="s">
        <v>18</v>
      </c>
      <c r="G34" s="71" t="s">
        <v>19</v>
      </c>
    </row>
    <row r="35" spans="1:7" s="15" customFormat="1" ht="12.75" customHeight="1">
      <c r="A35" s="14"/>
      <c r="B35" s="31" t="s">
        <v>25</v>
      </c>
      <c r="C35" s="32" t="s">
        <v>94</v>
      </c>
      <c r="D35" s="86">
        <v>0.25</v>
      </c>
      <c r="E35" s="32" t="s">
        <v>65</v>
      </c>
      <c r="F35" s="87">
        <v>200000</v>
      </c>
      <c r="G35" s="33">
        <f>D35*F35</f>
        <v>50000</v>
      </c>
    </row>
    <row r="36" spans="1:7" s="15" customFormat="1" ht="12.75" customHeight="1">
      <c r="A36" s="14"/>
      <c r="B36" s="31" t="s">
        <v>66</v>
      </c>
      <c r="C36" s="32" t="s">
        <v>94</v>
      </c>
      <c r="D36" s="86">
        <v>0.125</v>
      </c>
      <c r="E36" s="32" t="s">
        <v>65</v>
      </c>
      <c r="F36" s="87">
        <v>200000</v>
      </c>
      <c r="G36" s="33">
        <f>(D36*F36)</f>
        <v>25000</v>
      </c>
    </row>
    <row r="37" spans="1:7" s="15" customFormat="1" ht="12.75" customHeight="1">
      <c r="A37" s="14"/>
      <c r="B37" s="1" t="s">
        <v>26</v>
      </c>
      <c r="C37" s="2"/>
      <c r="D37" s="2"/>
      <c r="E37" s="2"/>
      <c r="F37" s="3"/>
      <c r="G37" s="4">
        <f>SUM(G35:G36)</f>
        <v>75000</v>
      </c>
    </row>
    <row r="38" spans="1:7" s="15" customFormat="1" ht="12" customHeight="1">
      <c r="A38" s="14"/>
      <c r="B38" s="14"/>
      <c r="C38" s="14"/>
      <c r="D38" s="14"/>
      <c r="E38" s="14"/>
      <c r="F38" s="25"/>
      <c r="G38" s="25"/>
    </row>
    <row r="39" spans="1:7" s="15" customFormat="1" ht="12" customHeight="1">
      <c r="A39" s="14"/>
      <c r="B39" s="22" t="s">
        <v>27</v>
      </c>
      <c r="C39" s="26"/>
      <c r="D39" s="26"/>
      <c r="E39" s="26"/>
      <c r="F39" s="23"/>
      <c r="G39" s="23"/>
    </row>
    <row r="40" spans="1:7" s="15" customFormat="1" ht="24" customHeight="1">
      <c r="A40" s="14"/>
      <c r="B40" s="24" t="s">
        <v>28</v>
      </c>
      <c r="C40" s="24" t="s">
        <v>29</v>
      </c>
      <c r="D40" s="24" t="s">
        <v>30</v>
      </c>
      <c r="E40" s="24" t="s">
        <v>17</v>
      </c>
      <c r="F40" s="24" t="s">
        <v>18</v>
      </c>
      <c r="G40" s="24" t="s">
        <v>19</v>
      </c>
    </row>
    <row r="41" spans="1:7" s="15" customFormat="1" ht="12.75" customHeight="1">
      <c r="A41" s="14"/>
      <c r="B41" s="34" t="s">
        <v>67</v>
      </c>
      <c r="C41" s="35"/>
      <c r="D41" s="80"/>
      <c r="E41" s="35"/>
      <c r="F41" s="36"/>
      <c r="G41" s="6"/>
    </row>
    <row r="42" spans="1:7" s="15" customFormat="1" ht="12.75" customHeight="1">
      <c r="A42" s="14"/>
      <c r="B42" s="37" t="s">
        <v>83</v>
      </c>
      <c r="C42" s="28" t="s">
        <v>33</v>
      </c>
      <c r="D42" s="80">
        <v>2</v>
      </c>
      <c r="E42" s="38" t="s">
        <v>80</v>
      </c>
      <c r="F42" s="36">
        <v>17650</v>
      </c>
      <c r="G42" s="7">
        <f>(D42*F42)</f>
        <v>35300</v>
      </c>
    </row>
    <row r="43" spans="1:7" s="15" customFormat="1" ht="12.75" customHeight="1">
      <c r="A43" s="14"/>
      <c r="B43" s="37" t="s">
        <v>84</v>
      </c>
      <c r="C43" s="28" t="s">
        <v>85</v>
      </c>
      <c r="D43" s="80">
        <v>1</v>
      </c>
      <c r="E43" s="38" t="s">
        <v>80</v>
      </c>
      <c r="F43" s="36">
        <v>2118</v>
      </c>
      <c r="G43" s="7">
        <f>(D43*F43)</f>
        <v>2118</v>
      </c>
    </row>
    <row r="44" spans="1:7" s="15" customFormat="1" ht="12.75" customHeight="1">
      <c r="A44" s="14"/>
      <c r="B44" s="39" t="s">
        <v>72</v>
      </c>
      <c r="C44" s="28"/>
      <c r="D44" s="80"/>
      <c r="E44" s="38"/>
      <c r="F44" s="36"/>
      <c r="G44" s="7"/>
    </row>
    <row r="45" spans="1:7" s="15" customFormat="1" ht="12.75" customHeight="1">
      <c r="A45" s="14"/>
      <c r="B45" s="37" t="s">
        <v>86</v>
      </c>
      <c r="C45" s="28" t="s">
        <v>85</v>
      </c>
      <c r="D45" s="80">
        <v>1</v>
      </c>
      <c r="E45" s="38" t="s">
        <v>80</v>
      </c>
      <c r="F45" s="36">
        <v>4200</v>
      </c>
      <c r="G45" s="7">
        <f>(D45*F45)</f>
        <v>4200</v>
      </c>
    </row>
    <row r="46" spans="1:7" s="15" customFormat="1" ht="12.75" customHeight="1">
      <c r="A46" s="14"/>
      <c r="B46" s="39" t="s">
        <v>31</v>
      </c>
      <c r="C46" s="28" t="s">
        <v>33</v>
      </c>
      <c r="D46" s="80">
        <v>120</v>
      </c>
      <c r="E46" s="38" t="s">
        <v>71</v>
      </c>
      <c r="F46" s="36">
        <v>5300</v>
      </c>
      <c r="G46" s="7">
        <f>(D46*F46)</f>
        <v>636000</v>
      </c>
    </row>
    <row r="47" spans="1:7" s="15" customFormat="1" ht="12.75" customHeight="1">
      <c r="A47" s="14"/>
      <c r="B47" s="39" t="s">
        <v>32</v>
      </c>
      <c r="C47" s="28"/>
      <c r="D47" s="80"/>
      <c r="E47" s="38"/>
      <c r="F47" s="36"/>
      <c r="G47" s="7"/>
    </row>
    <row r="48" spans="1:7" s="15" customFormat="1" ht="12.75" customHeight="1">
      <c r="A48" s="14"/>
      <c r="B48" s="37" t="s">
        <v>68</v>
      </c>
      <c r="C48" s="28" t="s">
        <v>33</v>
      </c>
      <c r="D48" s="80">
        <v>100</v>
      </c>
      <c r="E48" s="38" t="s">
        <v>71</v>
      </c>
      <c r="F48" s="36">
        <v>980</v>
      </c>
      <c r="G48" s="7">
        <f>(D48*F48)</f>
        <v>98000</v>
      </c>
    </row>
    <row r="49" spans="1:8" s="15" customFormat="1" ht="12.75" customHeight="1">
      <c r="A49" s="14"/>
      <c r="B49" s="39" t="s">
        <v>35</v>
      </c>
      <c r="C49" s="28"/>
      <c r="D49" s="80"/>
      <c r="E49" s="28"/>
      <c r="F49" s="36"/>
      <c r="G49" s="7"/>
    </row>
    <row r="50" spans="1:8" s="15" customFormat="1" ht="12.75" customHeight="1">
      <c r="A50" s="14"/>
      <c r="B50" s="37" t="s">
        <v>73</v>
      </c>
      <c r="C50" s="28" t="s">
        <v>74</v>
      </c>
      <c r="D50" s="80">
        <v>160</v>
      </c>
      <c r="E50" s="28" t="s">
        <v>87</v>
      </c>
      <c r="F50" s="36">
        <v>200</v>
      </c>
      <c r="G50" s="7">
        <v>32000</v>
      </c>
    </row>
    <row r="51" spans="1:8" s="15" customFormat="1" ht="13.5" customHeight="1">
      <c r="A51" s="14"/>
      <c r="B51" s="1" t="s">
        <v>34</v>
      </c>
      <c r="C51" s="2"/>
      <c r="D51" s="2"/>
      <c r="E51" s="2"/>
      <c r="F51" s="3"/>
      <c r="G51" s="4">
        <f>SUM(G41:G50)</f>
        <v>807618</v>
      </c>
    </row>
    <row r="52" spans="1:8" s="15" customFormat="1" ht="12" customHeight="1">
      <c r="A52" s="14"/>
      <c r="B52" s="14"/>
      <c r="C52" s="14"/>
      <c r="D52" s="14"/>
      <c r="E52" s="40"/>
      <c r="F52" s="25"/>
      <c r="G52" s="25"/>
    </row>
    <row r="53" spans="1:8" s="15" customFormat="1" ht="12" customHeight="1">
      <c r="A53" s="14"/>
      <c r="B53" s="22" t="s">
        <v>35</v>
      </c>
      <c r="C53" s="26"/>
      <c r="D53" s="26"/>
      <c r="E53" s="26"/>
      <c r="F53" s="23"/>
      <c r="G53" s="23"/>
    </row>
    <row r="54" spans="1:8" s="15" customFormat="1" ht="24" customHeight="1">
      <c r="A54" s="14"/>
      <c r="B54" s="71" t="s">
        <v>36</v>
      </c>
      <c r="C54" s="24" t="s">
        <v>29</v>
      </c>
      <c r="D54" s="24" t="s">
        <v>30</v>
      </c>
      <c r="E54" s="71" t="s">
        <v>17</v>
      </c>
      <c r="F54" s="24" t="s">
        <v>18</v>
      </c>
      <c r="G54" s="71" t="s">
        <v>19</v>
      </c>
    </row>
    <row r="55" spans="1:8" s="15" customFormat="1" ht="12.75" customHeight="1">
      <c r="A55" s="14"/>
      <c r="B55" s="10"/>
      <c r="C55" s="8"/>
      <c r="D55" s="7">
        <v>0</v>
      </c>
      <c r="E55" s="9"/>
      <c r="F55" s="7">
        <v>0</v>
      </c>
      <c r="G55" s="7">
        <v>0</v>
      </c>
    </row>
    <row r="56" spans="1:8" s="15" customFormat="1" ht="13.5" customHeight="1">
      <c r="A56" s="14"/>
      <c r="B56" s="1" t="s">
        <v>37</v>
      </c>
      <c r="C56" s="2"/>
      <c r="D56" s="2"/>
      <c r="E56" s="2"/>
      <c r="F56" s="3"/>
      <c r="G56" s="4">
        <f>G55</f>
        <v>0</v>
      </c>
    </row>
    <row r="57" spans="1:8" s="15" customFormat="1" ht="12" customHeight="1">
      <c r="A57" s="14"/>
      <c r="B57" s="14"/>
      <c r="C57" s="14"/>
      <c r="D57" s="14"/>
      <c r="E57" s="14"/>
      <c r="F57" s="25"/>
      <c r="G57" s="25"/>
    </row>
    <row r="58" spans="1:8" s="15" customFormat="1" ht="12" customHeight="1">
      <c r="A58" s="14"/>
      <c r="B58" s="22" t="s">
        <v>38</v>
      </c>
      <c r="C58" s="43"/>
      <c r="D58" s="43"/>
      <c r="E58" s="43"/>
      <c r="F58" s="43"/>
      <c r="G58" s="73">
        <f>G51+G37+G31+G25</f>
        <v>1630118</v>
      </c>
      <c r="H58" s="41"/>
    </row>
    <row r="59" spans="1:8" s="15" customFormat="1" ht="12" customHeight="1">
      <c r="A59" s="14"/>
      <c r="B59" s="74" t="s">
        <v>39</v>
      </c>
      <c r="C59" s="42"/>
      <c r="D59" s="42"/>
      <c r="E59" s="42"/>
      <c r="F59" s="42"/>
      <c r="G59" s="75">
        <f>G58*0.05</f>
        <v>81505.900000000009</v>
      </c>
    </row>
    <row r="60" spans="1:8" s="15" customFormat="1" ht="12" customHeight="1">
      <c r="A60" s="14"/>
      <c r="B60" s="22" t="s">
        <v>40</v>
      </c>
      <c r="C60" s="43"/>
      <c r="D60" s="43"/>
      <c r="E60" s="43"/>
      <c r="F60" s="43"/>
      <c r="G60" s="73">
        <f>G59+G58</f>
        <v>1711623.9</v>
      </c>
    </row>
    <row r="61" spans="1:8" s="15" customFormat="1" ht="12" customHeight="1">
      <c r="A61" s="14"/>
      <c r="B61" s="74" t="s">
        <v>41</v>
      </c>
      <c r="C61" s="42"/>
      <c r="D61" s="42"/>
      <c r="E61" s="42"/>
      <c r="F61" s="42"/>
      <c r="G61" s="75">
        <f>G12</f>
        <v>2400000</v>
      </c>
    </row>
    <row r="62" spans="1:8" s="15" customFormat="1" ht="12" customHeight="1">
      <c r="A62" s="14"/>
      <c r="B62" s="22" t="s">
        <v>42</v>
      </c>
      <c r="C62" s="43"/>
      <c r="D62" s="43"/>
      <c r="E62" s="43"/>
      <c r="F62" s="43"/>
      <c r="G62" s="76">
        <f>G61-G60</f>
        <v>688376.10000000009</v>
      </c>
    </row>
    <row r="63" spans="1:8" s="15" customFormat="1" ht="12" customHeight="1">
      <c r="A63" s="14"/>
      <c r="B63" s="44" t="s">
        <v>90</v>
      </c>
      <c r="C63" s="45"/>
      <c r="D63" s="45"/>
      <c r="E63" s="45"/>
      <c r="F63" s="45"/>
      <c r="G63" s="46"/>
    </row>
    <row r="64" spans="1:8" s="15" customFormat="1" ht="12.75" customHeight="1">
      <c r="A64" s="14"/>
      <c r="B64" s="23"/>
      <c r="C64" s="45"/>
      <c r="D64" s="45"/>
      <c r="E64" s="45"/>
      <c r="F64" s="45"/>
      <c r="G64" s="46"/>
    </row>
    <row r="65" spans="1:7" s="15" customFormat="1" ht="12" customHeight="1">
      <c r="A65" s="14"/>
      <c r="B65" s="47" t="s">
        <v>91</v>
      </c>
      <c r="C65" s="14"/>
      <c r="D65" s="14"/>
      <c r="E65" s="14"/>
      <c r="F65" s="14"/>
      <c r="G65" s="46"/>
    </row>
    <row r="66" spans="1:7" s="15" customFormat="1" ht="12" customHeight="1">
      <c r="A66" s="14"/>
      <c r="B66" s="48" t="s">
        <v>43</v>
      </c>
      <c r="C66" s="49"/>
      <c r="D66" s="49"/>
      <c r="E66" s="49"/>
      <c r="F66" s="49"/>
      <c r="G66" s="50"/>
    </row>
    <row r="67" spans="1:7" s="15" customFormat="1" ht="12" customHeight="1">
      <c r="A67" s="14"/>
      <c r="B67" s="51" t="s">
        <v>44</v>
      </c>
      <c r="C67" s="14"/>
      <c r="D67" s="14"/>
      <c r="E67" s="14"/>
      <c r="F67" s="14"/>
      <c r="G67" s="52"/>
    </row>
    <row r="68" spans="1:7" s="15" customFormat="1" ht="12" customHeight="1">
      <c r="A68" s="14"/>
      <c r="B68" s="51" t="s">
        <v>45</v>
      </c>
      <c r="C68" s="14"/>
      <c r="D68" s="14"/>
      <c r="E68" s="14"/>
      <c r="F68" s="14"/>
      <c r="G68" s="52"/>
    </row>
    <row r="69" spans="1:7" s="15" customFormat="1" ht="12" customHeight="1">
      <c r="A69" s="14"/>
      <c r="B69" s="51" t="s">
        <v>46</v>
      </c>
      <c r="C69" s="14"/>
      <c r="D69" s="14"/>
      <c r="E69" s="14"/>
      <c r="F69" s="14"/>
      <c r="G69" s="52"/>
    </row>
    <row r="70" spans="1:7" s="15" customFormat="1" ht="12" customHeight="1">
      <c r="A70" s="14"/>
      <c r="B70" s="51" t="s">
        <v>47</v>
      </c>
      <c r="C70" s="14"/>
      <c r="D70" s="14"/>
      <c r="E70" s="14"/>
      <c r="F70" s="14"/>
      <c r="G70" s="52"/>
    </row>
    <row r="71" spans="1:7" s="15" customFormat="1" ht="12.75" customHeight="1">
      <c r="A71" s="14"/>
      <c r="B71" s="53" t="s">
        <v>48</v>
      </c>
      <c r="C71" s="54"/>
      <c r="D71" s="54"/>
      <c r="E71" s="54"/>
      <c r="F71" s="54"/>
      <c r="G71" s="55"/>
    </row>
    <row r="72" spans="1:7" s="15" customFormat="1" ht="12.75" customHeight="1">
      <c r="A72" s="14"/>
      <c r="B72" s="23"/>
      <c r="C72" s="14"/>
      <c r="D72" s="14"/>
      <c r="E72" s="14"/>
      <c r="F72" s="14"/>
      <c r="G72" s="46"/>
    </row>
    <row r="73" spans="1:7" s="15" customFormat="1" ht="15" customHeight="1">
      <c r="A73" s="14"/>
      <c r="B73" s="91" t="s">
        <v>49</v>
      </c>
      <c r="C73" s="92"/>
      <c r="D73" s="56"/>
      <c r="E73" s="57"/>
      <c r="F73" s="57"/>
      <c r="G73" s="46"/>
    </row>
    <row r="74" spans="1:7" s="15" customFormat="1" ht="12" customHeight="1">
      <c r="A74" s="14"/>
      <c r="B74" s="58" t="s">
        <v>36</v>
      </c>
      <c r="C74" s="58" t="s">
        <v>50</v>
      </c>
      <c r="D74" s="59" t="s">
        <v>51</v>
      </c>
      <c r="E74" s="57"/>
      <c r="F74" s="57"/>
      <c r="G74" s="46"/>
    </row>
    <row r="75" spans="1:7" s="15" customFormat="1" ht="12" customHeight="1">
      <c r="A75" s="14"/>
      <c r="B75" s="60" t="s">
        <v>52</v>
      </c>
      <c r="C75" s="61">
        <f>G25</f>
        <v>660000</v>
      </c>
      <c r="D75" s="62">
        <f>(C75/C81)</f>
        <v>0.38559872878615448</v>
      </c>
      <c r="E75" s="57"/>
      <c r="F75" s="57"/>
      <c r="G75" s="46"/>
    </row>
    <row r="76" spans="1:7" s="15" customFormat="1" ht="12" customHeight="1">
      <c r="A76" s="14"/>
      <c r="B76" s="60" t="s">
        <v>53</v>
      </c>
      <c r="C76" s="61">
        <f>G31</f>
        <v>87500</v>
      </c>
      <c r="D76" s="62">
        <f>C76/C81</f>
        <v>5.112104358907351E-2</v>
      </c>
      <c r="E76" s="57"/>
      <c r="F76" s="57"/>
      <c r="G76" s="46"/>
    </row>
    <row r="77" spans="1:7" s="15" customFormat="1" ht="12" customHeight="1">
      <c r="A77" s="14"/>
      <c r="B77" s="60" t="s">
        <v>54</v>
      </c>
      <c r="C77" s="61">
        <f>G37</f>
        <v>75000</v>
      </c>
      <c r="D77" s="62">
        <f>(C77/C81)</f>
        <v>4.3818037362063009E-2</v>
      </c>
      <c r="E77" s="57"/>
      <c r="F77" s="57"/>
      <c r="G77" s="46"/>
    </row>
    <row r="78" spans="1:7" s="15" customFormat="1" ht="12" customHeight="1">
      <c r="A78" s="14"/>
      <c r="B78" s="60" t="s">
        <v>28</v>
      </c>
      <c r="C78" s="61">
        <f>G51</f>
        <v>807618</v>
      </c>
      <c r="D78" s="62">
        <f>(C78/C81)</f>
        <v>0.4718431426436614</v>
      </c>
      <c r="E78" s="57"/>
      <c r="F78" s="57"/>
      <c r="G78" s="46"/>
    </row>
    <row r="79" spans="1:7" s="15" customFormat="1" ht="12" customHeight="1">
      <c r="A79" s="14"/>
      <c r="B79" s="60" t="s">
        <v>55</v>
      </c>
      <c r="C79" s="63">
        <v>0</v>
      </c>
      <c r="D79" s="62">
        <f>(C79/C81)</f>
        <v>0</v>
      </c>
      <c r="E79" s="64"/>
      <c r="F79" s="64"/>
      <c r="G79" s="46"/>
    </row>
    <row r="80" spans="1:7" s="15" customFormat="1" ht="12" customHeight="1">
      <c r="A80" s="14"/>
      <c r="B80" s="60" t="s">
        <v>56</v>
      </c>
      <c r="C80" s="63">
        <f>G59</f>
        <v>81505.900000000009</v>
      </c>
      <c r="D80" s="62">
        <f>(C80/C81)</f>
        <v>4.7619047619047623E-2</v>
      </c>
      <c r="E80" s="64"/>
      <c r="F80" s="64"/>
      <c r="G80" s="46"/>
    </row>
    <row r="81" spans="1:7" s="15" customFormat="1" ht="12.75" customHeight="1">
      <c r="A81" s="14"/>
      <c r="B81" s="58" t="s">
        <v>57</v>
      </c>
      <c r="C81" s="65">
        <f>SUM(C75:C80)</f>
        <v>1711623.9</v>
      </c>
      <c r="D81" s="66">
        <f>SUM(D75:D80)</f>
        <v>1</v>
      </c>
      <c r="E81" s="64"/>
      <c r="F81" s="64"/>
      <c r="G81" s="46"/>
    </row>
    <row r="82" spans="1:7" s="15" customFormat="1" ht="12" customHeight="1">
      <c r="A82" s="14"/>
      <c r="B82" s="23"/>
      <c r="C82" s="45"/>
      <c r="D82" s="45"/>
      <c r="E82" s="45"/>
      <c r="F82" s="45"/>
      <c r="G82" s="46"/>
    </row>
    <row r="83" spans="1:7" s="15" customFormat="1" ht="12.75" customHeight="1">
      <c r="A83" s="14"/>
      <c r="B83" s="13"/>
      <c r="C83" s="45"/>
      <c r="D83" s="45"/>
      <c r="E83" s="45"/>
      <c r="F83" s="45"/>
      <c r="G83" s="46"/>
    </row>
    <row r="84" spans="1:7" s="15" customFormat="1" ht="12" customHeight="1">
      <c r="A84" s="14"/>
      <c r="B84" s="67"/>
      <c r="C84" s="68" t="s">
        <v>75</v>
      </c>
      <c r="D84" s="67"/>
      <c r="E84" s="67"/>
      <c r="F84" s="64"/>
      <c r="G84" s="46"/>
    </row>
    <row r="85" spans="1:7" s="15" customFormat="1" ht="12" customHeight="1">
      <c r="A85" s="14"/>
      <c r="B85" s="58" t="s">
        <v>92</v>
      </c>
      <c r="C85" s="72">
        <v>3500</v>
      </c>
      <c r="D85" s="72">
        <v>4000</v>
      </c>
      <c r="E85" s="72">
        <v>4500</v>
      </c>
      <c r="F85" s="69"/>
      <c r="G85" s="70"/>
    </row>
    <row r="86" spans="1:7" s="15" customFormat="1" ht="12.75" customHeight="1">
      <c r="A86" s="14"/>
      <c r="B86" s="58" t="s">
        <v>58</v>
      </c>
      <c r="C86" s="65">
        <f>(G60/C85)</f>
        <v>489.03539999999998</v>
      </c>
      <c r="D86" s="65">
        <f>(G60/D85)</f>
        <v>427.90597499999996</v>
      </c>
      <c r="E86" s="65">
        <f>(G60/E85)</f>
        <v>380.36086666666665</v>
      </c>
      <c r="F86" s="69"/>
      <c r="G86" s="70"/>
    </row>
    <row r="87" spans="1:7" s="15" customFormat="1" ht="15.6" customHeight="1">
      <c r="A87" s="14"/>
      <c r="B87" s="44" t="s">
        <v>59</v>
      </c>
      <c r="C87" s="14"/>
      <c r="D87" s="14"/>
      <c r="E87" s="14"/>
      <c r="F87" s="14"/>
      <c r="G87" s="14"/>
    </row>
  </sheetData>
  <mergeCells count="8">
    <mergeCell ref="B17:G17"/>
    <mergeCell ref="B73:C73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ARVEJA VERDE</vt:lpstr>
      <vt:lpstr>'ARVEJA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2022-05-13T16:06:08Z</cp:lastPrinted>
  <dcterms:created xsi:type="dcterms:W3CDTF">2020-11-27T12:49:26Z</dcterms:created>
  <dcterms:modified xsi:type="dcterms:W3CDTF">2022-06-22T02:30:49Z</dcterms:modified>
</cp:coreProperties>
</file>