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ARVEJ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F47" i="1" l="1"/>
  <c r="F53" i="1" l="1"/>
  <c r="F44" i="1"/>
  <c r="F38" i="1"/>
  <c r="F21" i="1" l="1"/>
  <c r="F26" i="1" s="1"/>
  <c r="F36" i="1" l="1"/>
  <c r="F37" i="1"/>
  <c r="F39" i="1"/>
  <c r="F35" i="1"/>
  <c r="F40" i="1" l="1"/>
  <c r="B79" i="1" s="1"/>
  <c r="B80" i="1"/>
  <c r="B77" i="1"/>
  <c r="B81" i="1"/>
  <c r="F60" i="1" l="1"/>
  <c r="F61" i="1" s="1"/>
  <c r="B82" i="1" s="1"/>
  <c r="F62" i="1" l="1"/>
  <c r="F64" i="1" l="1"/>
  <c r="C81" i="1"/>
  <c r="C79" i="1"/>
</calcChain>
</file>

<file path=xl/sharedStrings.xml><?xml version="1.0" encoding="utf-8"?>
<sst xmlns="http://schemas.openxmlformats.org/spreadsheetml/2006/main" count="156" uniqueCount="103">
  <si>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</si>
  <si>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</si>
  <si>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</si>
  <si>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</si>
  <si>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</si>
  <si>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</si>
  <si>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</si>
  <si>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</si>
  <si>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</si>
  <si>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</si>
  <si>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</si>
  <si>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</si>
  <si>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</si>
  <si>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</si>
  <si>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</si>
  <si>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</si>
  <si>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</si>
  <si>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</si>
  <si>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</si>
  <si>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</si>
  <si>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</si>
  <si>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</si>
  <si>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</si>
  <si>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</si>
  <si>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</si>
  <si>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</si>
  <si>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</si>
  <si>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</si>
  <si>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</si>
  <si>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</si>
  <si>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</si>
  <si>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</si>
  <si>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</si>
  <si>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</si>
  <si>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</si>
  <si>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</si>
  <si>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</si>
  <si>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</si>
  <si>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</si>
  <si>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</si>
  <si>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</si>
  <si>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</si>
  <si>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</si>
  <si>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</si>
  <si>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</si>
  <si>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</si>
  <si>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</si>
  <si>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</si>
  <si>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</si>
  <si>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</si>
  <si>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</si>
  <si>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</si>
  <si>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</si>
  <si>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</si>
  <si>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</si>
  <si>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</si>
  <si>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</si>
  <si>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Aplicación Fertilizante</t>
  </si>
  <si>
    <t>Acequiadura</t>
  </si>
  <si>
    <t xml:space="preserve"> </t>
  </si>
  <si>
    <t>Aradura</t>
  </si>
  <si>
    <t>Rastraje</t>
  </si>
  <si>
    <t>Melgadura</t>
  </si>
  <si>
    <t>PRECIO ESPERADO ($/Unidades)</t>
  </si>
  <si>
    <t>Costo unitario ($/ Unidades) (*)</t>
  </si>
  <si>
    <t>ESCENARIOS COSTO UNITARIO  ($/unidades)</t>
  </si>
  <si>
    <t>ARVEJA VERDE</t>
  </si>
  <si>
    <t>UTRILLO</t>
  </si>
  <si>
    <t>ARAUCANIA</t>
  </si>
  <si>
    <t>TRAIGUEN</t>
  </si>
  <si>
    <t>NOVIEMBRE</t>
  </si>
  <si>
    <t>MERCADO LOCAL</t>
  </si>
  <si>
    <t>Aplicación herbicida barbecho</t>
  </si>
  <si>
    <t>Siembra manual</t>
  </si>
  <si>
    <t>MARZO-ABRIL</t>
  </si>
  <si>
    <t>Fertilizanre SPT</t>
  </si>
  <si>
    <t>Roundap Full</t>
  </si>
  <si>
    <t>Flex</t>
  </si>
  <si>
    <t>Troya</t>
  </si>
  <si>
    <t>Zero</t>
  </si>
  <si>
    <t>Anagran Plus</t>
  </si>
  <si>
    <t>grs</t>
  </si>
  <si>
    <t>lt</t>
  </si>
  <si>
    <t>kg</t>
  </si>
  <si>
    <t>SEQUIA.</t>
  </si>
  <si>
    <t>Analisis de Suelo</t>
  </si>
  <si>
    <t>Aplicación Fungicida</t>
  </si>
  <si>
    <t>Cosecha</t>
  </si>
  <si>
    <t>Siembra Natural</t>
  </si>
  <si>
    <t>Urea</t>
  </si>
  <si>
    <t>Sacos</t>
  </si>
  <si>
    <t>Semilla Arvejas</t>
  </si>
  <si>
    <t>RENDIMIENTO (qmm/há)</t>
  </si>
  <si>
    <t>Septiembre</t>
  </si>
  <si>
    <t>Octubre</t>
  </si>
  <si>
    <t>Noviembre</t>
  </si>
  <si>
    <t>Marzo-abril</t>
  </si>
  <si>
    <t>Marzo</t>
  </si>
  <si>
    <t>Agosto</t>
  </si>
  <si>
    <t>u</t>
  </si>
  <si>
    <t>$/há</t>
  </si>
  <si>
    <t>COSTO TOTAL/há.</t>
  </si>
  <si>
    <t>Rendimiento  (Unidades/há)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</si>
</sst>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1"/>
      <name val="Arial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"/>
      <family val="2"/>
    </font>
    <font>
      <b/>
      <sz val="8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2" fillId="0" borderId="18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8" fillId="6" borderId="18" xfId="0" applyFont="1" applyFill="1" applyBorder="1" applyAlignment="1"/>
    <xf numFmtId="3" fontId="6" fillId="2" borderId="5" xfId="0" applyNumberFormat="1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0" fontId="8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49" fontId="6" fillId="7" borderId="21" xfId="0" applyNumberFormat="1" applyFont="1" applyFill="1" applyBorder="1" applyAlignment="1">
      <alignment vertical="center"/>
    </xf>
    <xf numFmtId="49" fontId="6" fillId="2" borderId="23" xfId="0" applyNumberFormat="1" applyFont="1" applyFill="1" applyBorder="1" applyAlignment="1">
      <alignment vertical="center"/>
    </xf>
    <xf numFmtId="9" fontId="8" fillId="2" borderId="24" xfId="0" applyNumberFormat="1" applyFont="1" applyFill="1" applyBorder="1" applyAlignment="1"/>
    <xf numFmtId="49" fontId="6" fillId="7" borderId="25" xfId="0" applyNumberFormat="1" applyFont="1" applyFill="1" applyBorder="1" applyAlignment="1">
      <alignment vertical="center"/>
    </xf>
    <xf numFmtId="165" fontId="6" fillId="7" borderId="26" xfId="0" applyNumberFormat="1" applyFont="1" applyFill="1" applyBorder="1" applyAlignment="1">
      <alignment vertical="center"/>
    </xf>
    <xf numFmtId="9" fontId="6" fillId="7" borderId="27" xfId="0" applyNumberFormat="1" applyFont="1" applyFill="1" applyBorder="1" applyAlignment="1">
      <alignment vertical="center"/>
    </xf>
    <xf numFmtId="0" fontId="8" fillId="8" borderId="30" xfId="0" applyFont="1" applyFill="1" applyBorder="1" applyAlignment="1"/>
    <xf numFmtId="0" fontId="8" fillId="2" borderId="18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vertical="center"/>
    </xf>
    <xf numFmtId="0" fontId="8" fillId="2" borderId="32" xfId="0" applyFont="1" applyFill="1" applyBorder="1" applyAlignment="1"/>
    <xf numFmtId="0" fontId="8" fillId="2" borderId="33" xfId="0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0" fontId="8" fillId="2" borderId="35" xfId="0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0" fontId="8" fillId="2" borderId="37" xfId="0" applyFont="1" applyFill="1" applyBorder="1" applyAlignment="1"/>
    <xf numFmtId="0" fontId="8" fillId="2" borderId="38" xfId="0" applyFont="1" applyFill="1" applyBorder="1" applyAlignment="1"/>
    <xf numFmtId="0" fontId="6" fillId="6" borderId="18" xfId="0" applyFont="1" applyFill="1" applyBorder="1" applyAlignment="1">
      <alignment vertical="center"/>
    </xf>
    <xf numFmtId="49" fontId="6" fillId="7" borderId="39" xfId="0" applyNumberFormat="1" applyFont="1" applyFill="1" applyBorder="1" applyAlignment="1">
      <alignment vertical="center"/>
    </xf>
    <xf numFmtId="165" fontId="6" fillId="7" borderId="27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0" fillId="2" borderId="18" xfId="0" applyNumberFormat="1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6" fillId="7" borderId="40" xfId="0" applyNumberFormat="1" applyFont="1" applyFill="1" applyBorder="1" applyAlignment="1">
      <alignment vertical="center"/>
    </xf>
    <xf numFmtId="49" fontId="6" fillId="7" borderId="19" xfId="0" applyNumberFormat="1" applyFont="1" applyFill="1" applyBorder="1" applyAlignment="1">
      <alignment horizontal="center" vertical="center"/>
    </xf>
    <xf numFmtId="49" fontId="8" fillId="7" borderId="2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vertical="center" wrapText="1"/>
    </xf>
    <xf numFmtId="49" fontId="13" fillId="2" borderId="5" xfId="0" applyNumberFormat="1" applyFont="1" applyFill="1" applyBorder="1" applyAlignment="1">
      <alignment horizontal="right" vertical="center" wrapText="1"/>
    </xf>
    <xf numFmtId="49" fontId="13" fillId="2" borderId="5" xfId="0" applyNumberFormat="1" applyFont="1" applyFill="1" applyBorder="1" applyAlignment="1">
      <alignment horizontal="right"/>
    </xf>
    <xf numFmtId="166" fontId="13" fillId="2" borderId="5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 wrapText="1"/>
    </xf>
    <xf numFmtId="166" fontId="13" fillId="2" borderId="5" xfId="0" applyNumberFormat="1" applyFont="1" applyFill="1" applyBorder="1" applyAlignment="1">
      <alignment horizontal="right" wrapText="1"/>
    </xf>
    <xf numFmtId="49" fontId="14" fillId="3" borderId="5" xfId="0" applyNumberFormat="1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3" fontId="13" fillId="2" borderId="41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center"/>
    </xf>
    <xf numFmtId="0" fontId="13" fillId="2" borderId="41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left"/>
    </xf>
    <xf numFmtId="0" fontId="13" fillId="2" borderId="41" xfId="0" applyFont="1" applyFill="1" applyBorder="1" applyAlignment="1">
      <alignment horizontal="center"/>
    </xf>
    <xf numFmtId="0" fontId="13" fillId="2" borderId="6" xfId="0" applyFont="1" applyFill="1" applyBorder="1" applyAlignment="1"/>
    <xf numFmtId="17" fontId="15" fillId="0" borderId="48" xfId="1" applyNumberFormat="1" applyFont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left" vertical="center" wrapText="1"/>
    </xf>
    <xf numFmtId="0" fontId="13" fillId="2" borderId="43" xfId="0" applyFont="1" applyFill="1" applyBorder="1" applyAlignment="1"/>
    <xf numFmtId="0" fontId="13" fillId="2" borderId="44" xfId="0" applyFont="1" applyFill="1" applyBorder="1" applyAlignment="1"/>
    <xf numFmtId="0" fontId="13" fillId="2" borderId="44" xfId="0" applyFont="1" applyFill="1" applyBorder="1" applyAlignment="1">
      <alignment horizontal="center"/>
    </xf>
    <xf numFmtId="3" fontId="13" fillId="2" borderId="44" xfId="0" applyNumberFormat="1" applyFont="1" applyFill="1" applyBorder="1" applyAlignment="1"/>
    <xf numFmtId="3" fontId="13" fillId="2" borderId="44" xfId="0" applyNumberFormat="1" applyFont="1" applyFill="1" applyBorder="1" applyAlignment="1">
      <alignment horizontal="right"/>
    </xf>
    <xf numFmtId="9" fontId="8" fillId="2" borderId="24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/>
    <xf numFmtId="0" fontId="13" fillId="2" borderId="5" xfId="0" applyFont="1" applyFill="1" applyBorder="1" applyAlignment="1"/>
    <xf numFmtId="49" fontId="13" fillId="2" borderId="5" xfId="0" applyNumberFormat="1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49" fontId="13" fillId="2" borderId="5" xfId="0" applyNumberFormat="1" applyFont="1" applyFill="1" applyBorder="1" applyAlignment="1"/>
    <xf numFmtId="0" fontId="13" fillId="2" borderId="5" xfId="0" applyFont="1" applyFill="1" applyBorder="1" applyAlignment="1"/>
    <xf numFmtId="49" fontId="11" fillId="8" borderId="45" xfId="0" applyNumberFormat="1" applyFont="1" applyFill="1" applyBorder="1" applyAlignment="1">
      <alignment horizontal="center" vertical="center"/>
    </xf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28" xfId="0" applyNumberFormat="1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right" vertical="center"/>
    </xf>
    <xf numFmtId="3" fontId="14" fillId="3" borderId="5" xfId="0" applyNumberFormat="1" applyFont="1" applyFill="1" applyBorder="1" applyAlignment="1">
      <alignment horizontal="right" vertical="center"/>
    </xf>
    <xf numFmtId="49" fontId="16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17" fillId="3" borderId="5" xfId="0" applyNumberFormat="1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14" fontId="13" fillId="2" borderId="8" xfId="0" applyNumberFormat="1" applyFont="1" applyFill="1" applyBorder="1" applyAlignment="1"/>
    <xf numFmtId="0" fontId="13" fillId="2" borderId="3" xfId="0" applyFont="1" applyFill="1" applyBorder="1" applyAlignment="1"/>
    <xf numFmtId="0" fontId="13" fillId="2" borderId="8" xfId="0" applyFont="1" applyFill="1" applyBorder="1" applyAlignment="1"/>
    <xf numFmtId="0" fontId="13" fillId="2" borderId="8" xfId="0" applyFont="1" applyFill="1" applyBorder="1" applyAlignment="1">
      <alignment horizontal="right" wrapText="1"/>
    </xf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3" fillId="2" borderId="9" xfId="0" applyFont="1" applyFill="1" applyBorder="1" applyAlignment="1"/>
    <xf numFmtId="0" fontId="13" fillId="2" borderId="10" xfId="0" applyFont="1" applyFill="1" applyBorder="1" applyAlignment="1">
      <alignment horizontal="left"/>
    </xf>
    <xf numFmtId="0" fontId="13" fillId="2" borderId="10" xfId="0" applyFont="1" applyFill="1" applyBorder="1" applyAlignment="1"/>
    <xf numFmtId="0" fontId="13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49" fontId="19" fillId="3" borderId="5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/>
    <xf numFmtId="3" fontId="13" fillId="2" borderId="10" xfId="0" applyNumberFormat="1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/>
    <xf numFmtId="0" fontId="13" fillId="2" borderId="16" xfId="0" applyFont="1" applyFill="1" applyBorder="1" applyAlignment="1"/>
    <xf numFmtId="3" fontId="13" fillId="2" borderId="16" xfId="0" applyNumberFormat="1" applyFont="1" applyFill="1" applyBorder="1" applyAlignment="1"/>
    <xf numFmtId="3" fontId="13" fillId="2" borderId="16" xfId="0" applyNumberFormat="1" applyFont="1" applyFill="1" applyBorder="1" applyAlignment="1">
      <alignment horizontal="right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49" fontId="19" fillId="3" borderId="42" xfId="0" applyNumberFormat="1" applyFont="1" applyFill="1" applyBorder="1" applyAlignment="1">
      <alignment horizontal="center" vertical="center" wrapText="1"/>
    </xf>
    <xf numFmtId="49" fontId="19" fillId="3" borderId="42" xfId="0" applyNumberFormat="1" applyFont="1" applyFill="1" applyBorder="1" applyAlignment="1">
      <alignment horizontal="right" vertical="center" wrapText="1"/>
    </xf>
    <xf numFmtId="49" fontId="14" fillId="3" borderId="41" xfId="0" applyNumberFormat="1" applyFont="1" applyFill="1" applyBorder="1" applyAlignment="1">
      <alignment vertical="center"/>
    </xf>
    <xf numFmtId="0" fontId="14" fillId="3" borderId="41" xfId="0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4" fillId="3" borderId="17" xfId="0" applyNumberFormat="1" applyFont="1" applyFill="1" applyBorder="1" applyAlignment="1">
      <alignment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right" vertical="center"/>
    </xf>
    <xf numFmtId="0" fontId="13" fillId="2" borderId="20" xfId="0" applyFont="1" applyFill="1" applyBorder="1" applyAlignment="1"/>
    <xf numFmtId="3" fontId="13" fillId="2" borderId="20" xfId="0" applyNumberFormat="1" applyFont="1" applyFill="1" applyBorder="1" applyAlignment="1"/>
    <xf numFmtId="3" fontId="13" fillId="2" borderId="20" xfId="0" applyNumberFormat="1" applyFont="1" applyFill="1" applyBorder="1" applyAlignment="1">
      <alignment horizontal="right"/>
    </xf>
    <xf numFmtId="0" fontId="13" fillId="2" borderId="13" xfId="0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3" fontId="14" fillId="3" borderId="13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right"/>
    </xf>
    <xf numFmtId="0" fontId="13" fillId="2" borderId="41" xfId="0" applyFont="1" applyFill="1" applyBorder="1" applyAlignment="1">
      <alignment horizontal="right" vertical="center" wrapText="1"/>
    </xf>
    <xf numFmtId="3" fontId="13" fillId="2" borderId="41" xfId="0" applyNumberFormat="1" applyFont="1" applyFill="1" applyBorder="1" applyAlignment="1">
      <alignment horizontal="right"/>
    </xf>
    <xf numFmtId="49" fontId="13" fillId="2" borderId="41" xfId="0" applyNumberFormat="1" applyFont="1" applyFill="1" applyBorder="1" applyAlignment="1">
      <alignment horizontal="right"/>
    </xf>
    <xf numFmtId="0" fontId="13" fillId="2" borderId="41" xfId="0" applyFont="1" applyFill="1" applyBorder="1" applyAlignment="1">
      <alignment horizontal="right"/>
    </xf>
    <xf numFmtId="0" fontId="14" fillId="3" borderId="41" xfId="0" applyFont="1" applyFill="1" applyBorder="1" applyAlignment="1">
      <alignment horizontal="right" vertical="center"/>
    </xf>
    <xf numFmtId="3" fontId="14" fillId="3" borderId="41" xfId="0" applyNumberFormat="1" applyFont="1" applyFill="1" applyBorder="1" applyAlignment="1">
      <alignment horizontal="right" vertical="center"/>
    </xf>
    <xf numFmtId="0" fontId="13" fillId="2" borderId="44" xfId="0" applyFont="1" applyFill="1" applyBorder="1" applyAlignment="1">
      <alignment horizontal="right"/>
    </xf>
    <xf numFmtId="3" fontId="14" fillId="3" borderId="17" xfId="0" applyNumberFormat="1" applyFont="1" applyFill="1" applyBorder="1" applyAlignment="1">
      <alignment horizontal="right" vertical="center"/>
    </xf>
    <xf numFmtId="0" fontId="19" fillId="5" borderId="18" xfId="0" applyFont="1" applyFill="1" applyBorder="1" applyAlignment="1">
      <alignment vertical="center"/>
    </xf>
    <xf numFmtId="0" fontId="19" fillId="3" borderId="18" xfId="0" applyFont="1" applyFill="1" applyBorder="1" applyAlignment="1">
      <alignment vertical="center"/>
    </xf>
    <xf numFmtId="49" fontId="19" fillId="5" borderId="49" xfId="0" applyNumberFormat="1" applyFont="1" applyFill="1" applyBorder="1" applyAlignment="1">
      <alignment vertical="center"/>
    </xf>
    <xf numFmtId="0" fontId="19" fillId="5" borderId="50" xfId="0" applyFont="1" applyFill="1" applyBorder="1" applyAlignment="1">
      <alignment vertical="center"/>
    </xf>
    <xf numFmtId="164" fontId="19" fillId="5" borderId="51" xfId="0" applyNumberFormat="1" applyFont="1" applyFill="1" applyBorder="1" applyAlignment="1">
      <alignment vertical="center"/>
    </xf>
    <xf numFmtId="49" fontId="19" fillId="3" borderId="52" xfId="0" applyNumberFormat="1" applyFont="1" applyFill="1" applyBorder="1" applyAlignment="1">
      <alignment vertical="center"/>
    </xf>
    <xf numFmtId="164" fontId="19" fillId="3" borderId="53" xfId="0" applyNumberFormat="1" applyFont="1" applyFill="1" applyBorder="1" applyAlignment="1">
      <alignment vertical="center"/>
    </xf>
    <xf numFmtId="49" fontId="19" fillId="5" borderId="52" xfId="0" applyNumberFormat="1" applyFont="1" applyFill="1" applyBorder="1" applyAlignment="1">
      <alignment vertical="center"/>
    </xf>
    <xf numFmtId="164" fontId="19" fillId="5" borderId="53" xfId="0" applyNumberFormat="1" applyFont="1" applyFill="1" applyBorder="1" applyAlignment="1">
      <alignment vertical="center"/>
    </xf>
    <xf numFmtId="49" fontId="19" fillId="5" borderId="54" xfId="0" applyNumberFormat="1" applyFont="1" applyFill="1" applyBorder="1" applyAlignment="1">
      <alignment vertical="center"/>
    </xf>
    <xf numFmtId="0" fontId="19" fillId="5" borderId="55" xfId="0" applyFont="1" applyFill="1" applyBorder="1" applyAlignment="1">
      <alignment vertical="center"/>
    </xf>
    <xf numFmtId="164" fontId="19" fillId="5" borderId="56" xfId="0" applyNumberFormat="1" applyFont="1" applyFill="1" applyBorder="1" applyAlignment="1">
      <alignment vertical="center"/>
    </xf>
    <xf numFmtId="3" fontId="13" fillId="2" borderId="13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6</xdr:col>
      <xdr:colOff>25676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6921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9"/>
  <sheetViews>
    <sheetView showGridLines="0" tabSelected="1" zoomScaleNormal="100" workbookViewId="0">
      <selection activeCell="E78" sqref="E78"/>
    </sheetView>
  </sheetViews>
  <sheetFormatPr baseColWidth="10" defaultColWidth="10.85546875" defaultRowHeight="11.25" customHeight="1" x14ac:dyDescent="0.25"/>
  <cols>
    <col min="1" max="1" width="21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40" customWidth="1"/>
    <col min="7" max="254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35"/>
    </row>
    <row r="2" spans="1:6" ht="15" customHeight="1" x14ac:dyDescent="0.25">
      <c r="A2" s="2"/>
      <c r="B2" s="2"/>
      <c r="C2" s="2"/>
      <c r="D2" s="2"/>
      <c r="E2" s="2"/>
      <c r="F2" s="35"/>
    </row>
    <row r="3" spans="1:6" ht="15" customHeight="1" x14ac:dyDescent="0.25">
      <c r="A3" s="2"/>
      <c r="B3" s="2"/>
      <c r="C3" s="2"/>
      <c r="D3" s="2"/>
      <c r="E3" s="2"/>
      <c r="F3" s="35"/>
    </row>
    <row r="4" spans="1:6" ht="15" customHeight="1" x14ac:dyDescent="0.25">
      <c r="A4" s="2"/>
      <c r="B4" s="2"/>
      <c r="C4" s="2"/>
      <c r="D4" s="2"/>
      <c r="E4" s="2"/>
      <c r="F4" s="35"/>
    </row>
    <row r="5" spans="1:6" ht="15" customHeight="1" x14ac:dyDescent="0.25">
      <c r="A5" s="2"/>
      <c r="B5" s="2"/>
      <c r="C5" s="2"/>
      <c r="D5" s="2"/>
      <c r="E5" s="2"/>
      <c r="F5" s="35"/>
    </row>
    <row r="6" spans="1:6" ht="15" customHeight="1" x14ac:dyDescent="0.25">
      <c r="A6" s="2"/>
      <c r="B6" s="2"/>
      <c r="C6" s="2"/>
      <c r="D6" s="2"/>
      <c r="E6" s="2"/>
      <c r="F6" s="35"/>
    </row>
    <row r="7" spans="1:6" ht="15" customHeight="1" x14ac:dyDescent="0.25">
      <c r="A7" s="2"/>
      <c r="B7" s="2"/>
      <c r="C7" s="2"/>
      <c r="D7" s="2"/>
      <c r="E7" s="2"/>
      <c r="F7" s="35"/>
    </row>
    <row r="8" spans="1:6" ht="15" customHeight="1" x14ac:dyDescent="0.25">
      <c r="A8" s="3"/>
      <c r="B8" s="4"/>
      <c r="C8" s="2"/>
      <c r="D8" s="4"/>
      <c r="E8" s="4"/>
      <c r="F8" s="36"/>
    </row>
    <row r="9" spans="1:6" ht="12" customHeight="1" x14ac:dyDescent="0.25">
      <c r="A9" s="91" t="s">
        <v>0</v>
      </c>
      <c r="B9" s="92" t="s">
        <v>66</v>
      </c>
      <c r="C9" s="93"/>
      <c r="D9" s="94" t="s">
        <v>92</v>
      </c>
      <c r="E9" s="95"/>
      <c r="F9" s="45">
        <v>50</v>
      </c>
    </row>
    <row r="10" spans="1:6" ht="18" customHeight="1" x14ac:dyDescent="0.25">
      <c r="A10" s="46" t="s">
        <v>1</v>
      </c>
      <c r="B10" s="47" t="s">
        <v>67</v>
      </c>
      <c r="C10" s="62"/>
      <c r="D10" s="79" t="s">
        <v>2</v>
      </c>
      <c r="E10" s="80"/>
      <c r="F10" s="48" t="s">
        <v>70</v>
      </c>
    </row>
    <row r="11" spans="1:6" ht="18" customHeight="1" x14ac:dyDescent="0.25">
      <c r="A11" s="46" t="s">
        <v>3</v>
      </c>
      <c r="B11" s="48" t="s">
        <v>56</v>
      </c>
      <c r="C11" s="62"/>
      <c r="D11" s="79" t="s">
        <v>63</v>
      </c>
      <c r="E11" s="80"/>
      <c r="F11" s="49">
        <v>500</v>
      </c>
    </row>
    <row r="12" spans="1:6" ht="11.25" customHeight="1" x14ac:dyDescent="0.25">
      <c r="A12" s="46" t="s">
        <v>4</v>
      </c>
      <c r="B12" s="50" t="s">
        <v>68</v>
      </c>
      <c r="C12" s="62"/>
      <c r="D12" s="77" t="s">
        <v>5</v>
      </c>
      <c r="E12" s="78"/>
      <c r="F12" s="51">
        <v>2500000</v>
      </c>
    </row>
    <row r="13" spans="1:6" ht="11.25" customHeight="1" x14ac:dyDescent="0.25">
      <c r="A13" s="46" t="s">
        <v>6</v>
      </c>
      <c r="B13" s="48" t="s">
        <v>69</v>
      </c>
      <c r="C13" s="62"/>
      <c r="D13" s="79" t="s">
        <v>7</v>
      </c>
      <c r="E13" s="80"/>
      <c r="F13" s="48" t="s">
        <v>71</v>
      </c>
    </row>
    <row r="14" spans="1:6" ht="13.5" customHeight="1" x14ac:dyDescent="0.25">
      <c r="A14" s="46" t="s">
        <v>8</v>
      </c>
      <c r="B14" s="48" t="s">
        <v>69</v>
      </c>
      <c r="C14" s="62"/>
      <c r="D14" s="79" t="s">
        <v>9</v>
      </c>
      <c r="E14" s="80"/>
      <c r="F14" s="48" t="s">
        <v>74</v>
      </c>
    </row>
    <row r="15" spans="1:6" ht="25.5" customHeight="1" x14ac:dyDescent="0.25">
      <c r="A15" s="46" t="s">
        <v>10</v>
      </c>
      <c r="B15" s="63">
        <v>44713</v>
      </c>
      <c r="C15" s="62"/>
      <c r="D15" s="81" t="s">
        <v>11</v>
      </c>
      <c r="E15" s="82"/>
      <c r="F15" s="50" t="s">
        <v>84</v>
      </c>
    </row>
    <row r="16" spans="1:6" ht="12" customHeight="1" x14ac:dyDescent="0.25">
      <c r="A16" s="96"/>
      <c r="B16" s="97"/>
      <c r="C16" s="98"/>
      <c r="D16" s="99"/>
      <c r="E16" s="99"/>
      <c r="F16" s="100"/>
    </row>
    <row r="17" spans="1:6" ht="12" customHeight="1" x14ac:dyDescent="0.25">
      <c r="A17" s="101" t="s">
        <v>12</v>
      </c>
      <c r="B17" s="102"/>
      <c r="C17" s="102"/>
      <c r="D17" s="102"/>
      <c r="E17" s="102"/>
      <c r="F17" s="102"/>
    </row>
    <row r="18" spans="1:6" ht="12" customHeight="1" x14ac:dyDescent="0.25">
      <c r="A18" s="103"/>
      <c r="B18" s="104"/>
      <c r="C18" s="104"/>
      <c r="D18" s="104"/>
      <c r="E18" s="105"/>
      <c r="F18" s="106"/>
    </row>
    <row r="19" spans="1:6" ht="12" customHeight="1" x14ac:dyDescent="0.25">
      <c r="A19" s="107" t="s">
        <v>13</v>
      </c>
      <c r="B19" s="108"/>
      <c r="C19" s="109"/>
      <c r="D19" s="109"/>
      <c r="E19" s="109"/>
      <c r="F19" s="110"/>
    </row>
    <row r="20" spans="1:6" ht="24" customHeight="1" x14ac:dyDescent="0.25">
      <c r="A20" s="111" t="s">
        <v>14</v>
      </c>
      <c r="B20" s="111" t="s">
        <v>15</v>
      </c>
      <c r="C20" s="111" t="s">
        <v>16</v>
      </c>
      <c r="D20" s="111" t="s">
        <v>17</v>
      </c>
      <c r="E20" s="111" t="s">
        <v>18</v>
      </c>
      <c r="F20" s="111" t="s">
        <v>19</v>
      </c>
    </row>
    <row r="21" spans="1:6" ht="23.25" customHeight="1" x14ac:dyDescent="0.25">
      <c r="A21" s="64" t="s">
        <v>72</v>
      </c>
      <c r="B21" s="65" t="s">
        <v>20</v>
      </c>
      <c r="C21" s="66">
        <v>0.5</v>
      </c>
      <c r="D21" s="47" t="s">
        <v>93</v>
      </c>
      <c r="E21" s="88">
        <v>21000</v>
      </c>
      <c r="F21" s="88">
        <f>E21*C21</f>
        <v>10500</v>
      </c>
    </row>
    <row r="22" spans="1:6" ht="12.75" customHeight="1" x14ac:dyDescent="0.25">
      <c r="A22" s="64" t="s">
        <v>73</v>
      </c>
      <c r="B22" s="65" t="s">
        <v>20</v>
      </c>
      <c r="C22" s="66">
        <v>2</v>
      </c>
      <c r="D22" s="47" t="s">
        <v>94</v>
      </c>
      <c r="E22" s="88">
        <v>21000</v>
      </c>
      <c r="F22" s="88">
        <v>42000</v>
      </c>
    </row>
    <row r="23" spans="1:6" ht="12.75" customHeight="1" x14ac:dyDescent="0.25">
      <c r="A23" s="64" t="s">
        <v>86</v>
      </c>
      <c r="B23" s="65" t="s">
        <v>20</v>
      </c>
      <c r="C23" s="67">
        <v>2</v>
      </c>
      <c r="D23" s="47" t="s">
        <v>94</v>
      </c>
      <c r="E23" s="88">
        <v>21000</v>
      </c>
      <c r="F23" s="88">
        <v>42000</v>
      </c>
    </row>
    <row r="24" spans="1:6" ht="12.75" customHeight="1" x14ac:dyDescent="0.25">
      <c r="A24" s="64" t="s">
        <v>57</v>
      </c>
      <c r="B24" s="65" t="s">
        <v>20</v>
      </c>
      <c r="C24" s="66">
        <v>2</v>
      </c>
      <c r="D24" s="47" t="s">
        <v>95</v>
      </c>
      <c r="E24" s="88">
        <v>21000</v>
      </c>
      <c r="F24" s="88">
        <v>42000</v>
      </c>
    </row>
    <row r="25" spans="1:6" ht="12.75" customHeight="1" x14ac:dyDescent="0.25">
      <c r="A25" s="64" t="s">
        <v>87</v>
      </c>
      <c r="B25" s="65" t="s">
        <v>20</v>
      </c>
      <c r="C25" s="66">
        <v>12</v>
      </c>
      <c r="D25" s="47" t="s">
        <v>96</v>
      </c>
      <c r="E25" s="88">
        <v>21000</v>
      </c>
      <c r="F25" s="88">
        <v>252000</v>
      </c>
    </row>
    <row r="26" spans="1:6" ht="12.75" customHeight="1" x14ac:dyDescent="0.25">
      <c r="A26" s="52" t="s">
        <v>21</v>
      </c>
      <c r="B26" s="53"/>
      <c r="C26" s="53"/>
      <c r="D26" s="89"/>
      <c r="E26" s="89"/>
      <c r="F26" s="90">
        <f>F21+F22+F23+F24+F25</f>
        <v>388500</v>
      </c>
    </row>
    <row r="27" spans="1:6" ht="12" customHeight="1" x14ac:dyDescent="0.25">
      <c r="A27" s="103"/>
      <c r="B27" s="105"/>
      <c r="C27" s="105"/>
      <c r="D27" s="105"/>
      <c r="E27" s="112"/>
      <c r="F27" s="113"/>
    </row>
    <row r="28" spans="1:6" ht="12" customHeight="1" x14ac:dyDescent="0.25">
      <c r="A28" s="114" t="s">
        <v>22</v>
      </c>
      <c r="B28" s="115"/>
      <c r="C28" s="116"/>
      <c r="D28" s="116"/>
      <c r="E28" s="117"/>
      <c r="F28" s="118"/>
    </row>
    <row r="29" spans="1:6" ht="24" customHeight="1" x14ac:dyDescent="0.25">
      <c r="A29" s="119" t="s">
        <v>14</v>
      </c>
      <c r="B29" s="120" t="s">
        <v>15</v>
      </c>
      <c r="C29" s="120" t="s">
        <v>16</v>
      </c>
      <c r="D29" s="119" t="s">
        <v>59</v>
      </c>
      <c r="E29" s="120" t="s">
        <v>18</v>
      </c>
      <c r="F29" s="119" t="s">
        <v>19</v>
      </c>
    </row>
    <row r="30" spans="1:6" ht="12" customHeight="1" x14ac:dyDescent="0.25">
      <c r="A30" s="68" t="s">
        <v>88</v>
      </c>
      <c r="B30" s="69" t="s">
        <v>20</v>
      </c>
      <c r="C30" s="69">
        <v>2</v>
      </c>
      <c r="D30" s="138" t="s">
        <v>93</v>
      </c>
      <c r="E30" s="162">
        <v>15000</v>
      </c>
      <c r="F30" s="162">
        <v>30000</v>
      </c>
    </row>
    <row r="31" spans="1:6" ht="12" customHeight="1" x14ac:dyDescent="0.25">
      <c r="A31" s="54" t="s">
        <v>23</v>
      </c>
      <c r="B31" s="55"/>
      <c r="C31" s="55"/>
      <c r="D31" s="139"/>
      <c r="E31" s="139"/>
      <c r="F31" s="140">
        <v>30000</v>
      </c>
    </row>
    <row r="32" spans="1:6" ht="12" customHeight="1" x14ac:dyDescent="0.25">
      <c r="A32" s="121"/>
      <c r="B32" s="122"/>
      <c r="C32" s="122"/>
      <c r="D32" s="122"/>
      <c r="E32" s="123"/>
      <c r="F32" s="124"/>
    </row>
    <row r="33" spans="1:10" ht="12" customHeight="1" x14ac:dyDescent="0.25">
      <c r="A33" s="114" t="s">
        <v>24</v>
      </c>
      <c r="B33" s="115"/>
      <c r="C33" s="116"/>
      <c r="D33" s="116"/>
      <c r="E33" s="117"/>
      <c r="F33" s="118"/>
    </row>
    <row r="34" spans="1:10" ht="24" customHeight="1" x14ac:dyDescent="0.25">
      <c r="A34" s="125" t="s">
        <v>14</v>
      </c>
      <c r="B34" s="125" t="s">
        <v>15</v>
      </c>
      <c r="C34" s="125" t="s">
        <v>16</v>
      </c>
      <c r="D34" s="125" t="s">
        <v>17</v>
      </c>
      <c r="E34" s="126" t="s">
        <v>18</v>
      </c>
      <c r="F34" s="125" t="s">
        <v>19</v>
      </c>
    </row>
    <row r="35" spans="1:10" ht="12.75" customHeight="1" x14ac:dyDescent="0.25">
      <c r="A35" s="64" t="s">
        <v>60</v>
      </c>
      <c r="B35" s="65" t="s">
        <v>25</v>
      </c>
      <c r="C35" s="66">
        <v>0.1</v>
      </c>
      <c r="D35" s="138" t="s">
        <v>93</v>
      </c>
      <c r="E35" s="88">
        <v>200000</v>
      </c>
      <c r="F35" s="88">
        <f>C35*E35</f>
        <v>20000</v>
      </c>
    </row>
    <row r="36" spans="1:10" ht="12.75" customHeight="1" x14ac:dyDescent="0.25">
      <c r="A36" s="64" t="s">
        <v>61</v>
      </c>
      <c r="B36" s="65" t="s">
        <v>25</v>
      </c>
      <c r="C36" s="66">
        <v>0.2</v>
      </c>
      <c r="D36" s="138" t="s">
        <v>93</v>
      </c>
      <c r="E36" s="88">
        <v>200000</v>
      </c>
      <c r="F36" s="88">
        <f t="shared" ref="F36:F39" si="0">C36*E36</f>
        <v>40000</v>
      </c>
    </row>
    <row r="37" spans="1:10" ht="12.75" customHeight="1" x14ac:dyDescent="0.25">
      <c r="A37" s="64" t="s">
        <v>57</v>
      </c>
      <c r="B37" s="65" t="s">
        <v>25</v>
      </c>
      <c r="C37" s="66">
        <v>0.1</v>
      </c>
      <c r="D37" s="138" t="s">
        <v>93</v>
      </c>
      <c r="E37" s="88">
        <v>200000</v>
      </c>
      <c r="F37" s="88">
        <f t="shared" si="0"/>
        <v>20000</v>
      </c>
    </row>
    <row r="38" spans="1:10" ht="12.75" customHeight="1" x14ac:dyDescent="0.25">
      <c r="A38" s="64" t="s">
        <v>62</v>
      </c>
      <c r="B38" s="65" t="s">
        <v>25</v>
      </c>
      <c r="C38" s="66">
        <v>0.05</v>
      </c>
      <c r="D38" s="138" t="s">
        <v>93</v>
      </c>
      <c r="E38" s="88">
        <v>200000</v>
      </c>
      <c r="F38" s="88">
        <f t="shared" si="0"/>
        <v>10000</v>
      </c>
    </row>
    <row r="39" spans="1:10" ht="12.75" customHeight="1" x14ac:dyDescent="0.25">
      <c r="A39" s="64" t="s">
        <v>58</v>
      </c>
      <c r="B39" s="65" t="s">
        <v>25</v>
      </c>
      <c r="C39" s="66">
        <v>0.05</v>
      </c>
      <c r="D39" s="138" t="s">
        <v>93</v>
      </c>
      <c r="E39" s="88">
        <v>200000</v>
      </c>
      <c r="F39" s="88">
        <f t="shared" si="0"/>
        <v>10000</v>
      </c>
    </row>
    <row r="40" spans="1:10" ht="12.75" customHeight="1" x14ac:dyDescent="0.25">
      <c r="A40" s="54" t="s">
        <v>26</v>
      </c>
      <c r="B40" s="55"/>
      <c r="C40" s="55"/>
      <c r="D40" s="139"/>
      <c r="E40" s="139"/>
      <c r="F40" s="140">
        <f>F35+F36+F37+F38+F39</f>
        <v>100000</v>
      </c>
    </row>
    <row r="41" spans="1:10" ht="12" customHeight="1" x14ac:dyDescent="0.25">
      <c r="A41" s="121"/>
      <c r="B41" s="122"/>
      <c r="C41" s="122"/>
      <c r="D41" s="141"/>
      <c r="E41" s="124"/>
      <c r="F41" s="124"/>
    </row>
    <row r="42" spans="1:10" ht="12" customHeight="1" x14ac:dyDescent="0.25">
      <c r="A42" s="114" t="s">
        <v>27</v>
      </c>
      <c r="B42" s="115"/>
      <c r="C42" s="116"/>
      <c r="D42" s="118"/>
      <c r="E42" s="118"/>
      <c r="F42" s="118"/>
    </row>
    <row r="43" spans="1:10" ht="24" customHeight="1" x14ac:dyDescent="0.25">
      <c r="A43" s="127" t="s">
        <v>28</v>
      </c>
      <c r="B43" s="127" t="s">
        <v>29</v>
      </c>
      <c r="C43" s="127" t="s">
        <v>30</v>
      </c>
      <c r="D43" s="128" t="s">
        <v>17</v>
      </c>
      <c r="E43" s="128" t="s">
        <v>18</v>
      </c>
      <c r="F43" s="128" t="s">
        <v>19</v>
      </c>
      <c r="J43" s="34"/>
    </row>
    <row r="44" spans="1:10" ht="12.75" customHeight="1" x14ac:dyDescent="0.25">
      <c r="A44" s="70" t="s">
        <v>91</v>
      </c>
      <c r="B44" s="56" t="s">
        <v>83</v>
      </c>
      <c r="C44" s="57">
        <v>100</v>
      </c>
      <c r="D44" s="142" t="s">
        <v>94</v>
      </c>
      <c r="E44" s="142">
        <v>5500</v>
      </c>
      <c r="F44" s="143">
        <f>E44*C44</f>
        <v>550000</v>
      </c>
      <c r="J44" s="34"/>
    </row>
    <row r="45" spans="1:10" ht="12.75" customHeight="1" x14ac:dyDescent="0.25">
      <c r="A45" s="60" t="s">
        <v>75</v>
      </c>
      <c r="B45" s="58" t="s">
        <v>83</v>
      </c>
      <c r="C45" s="59">
        <v>130</v>
      </c>
      <c r="D45" s="142" t="s">
        <v>94</v>
      </c>
      <c r="E45" s="143">
        <v>1400</v>
      </c>
      <c r="F45" s="143">
        <v>131040</v>
      </c>
    </row>
    <row r="46" spans="1:10" ht="12.75" customHeight="1" x14ac:dyDescent="0.25">
      <c r="A46" s="60" t="s">
        <v>89</v>
      </c>
      <c r="B46" s="61" t="s">
        <v>83</v>
      </c>
      <c r="C46" s="61">
        <v>80</v>
      </c>
      <c r="D46" s="142" t="s">
        <v>94</v>
      </c>
      <c r="E46" s="143">
        <v>1480</v>
      </c>
      <c r="F46" s="143">
        <v>76800</v>
      </c>
    </row>
    <row r="47" spans="1:10" ht="12.75" customHeight="1" x14ac:dyDescent="0.25">
      <c r="A47" s="60" t="s">
        <v>76</v>
      </c>
      <c r="B47" s="58" t="s">
        <v>82</v>
      </c>
      <c r="C47" s="59">
        <v>3</v>
      </c>
      <c r="D47" s="144" t="s">
        <v>93</v>
      </c>
      <c r="E47" s="143">
        <v>11000</v>
      </c>
      <c r="F47" s="143">
        <f>E47*C47</f>
        <v>33000</v>
      </c>
    </row>
    <row r="48" spans="1:10" ht="12.75" customHeight="1" x14ac:dyDescent="0.25">
      <c r="A48" s="60" t="s">
        <v>77</v>
      </c>
      <c r="B48" s="58" t="s">
        <v>82</v>
      </c>
      <c r="C48" s="59">
        <v>1.5</v>
      </c>
      <c r="D48" s="144" t="s">
        <v>95</v>
      </c>
      <c r="E48" s="143">
        <v>87000</v>
      </c>
      <c r="F48" s="143">
        <v>130500</v>
      </c>
    </row>
    <row r="49" spans="1:8" ht="12.75" customHeight="1" x14ac:dyDescent="0.25">
      <c r="A49" s="60" t="s">
        <v>78</v>
      </c>
      <c r="B49" s="61" t="s">
        <v>82</v>
      </c>
      <c r="C49" s="61">
        <v>1</v>
      </c>
      <c r="D49" s="145" t="s">
        <v>94</v>
      </c>
      <c r="E49" s="143">
        <v>11500</v>
      </c>
      <c r="F49" s="143">
        <v>11500</v>
      </c>
    </row>
    <row r="50" spans="1:8" ht="12.75" customHeight="1" x14ac:dyDescent="0.25">
      <c r="A50" s="60" t="s">
        <v>79</v>
      </c>
      <c r="B50" s="58" t="s">
        <v>82</v>
      </c>
      <c r="C50" s="59">
        <v>0.2</v>
      </c>
      <c r="D50" s="144" t="s">
        <v>95</v>
      </c>
      <c r="E50" s="143">
        <v>47600</v>
      </c>
      <c r="F50" s="143">
        <v>9520</v>
      </c>
    </row>
    <row r="51" spans="1:8" ht="12.75" customHeight="1" x14ac:dyDescent="0.25">
      <c r="A51" s="60" t="s">
        <v>80</v>
      </c>
      <c r="B51" s="58" t="s">
        <v>81</v>
      </c>
      <c r="C51" s="59">
        <v>125</v>
      </c>
      <c r="D51" s="144" t="s">
        <v>94</v>
      </c>
      <c r="E51" s="143">
        <v>25</v>
      </c>
      <c r="F51" s="143">
        <v>3125</v>
      </c>
    </row>
    <row r="52" spans="1:8" ht="12.75" customHeight="1" x14ac:dyDescent="0.25">
      <c r="A52" s="60" t="s">
        <v>90</v>
      </c>
      <c r="B52" s="61" t="s">
        <v>99</v>
      </c>
      <c r="C52" s="61">
        <v>80</v>
      </c>
      <c r="D52" s="145" t="s">
        <v>97</v>
      </c>
      <c r="E52" s="143">
        <v>180</v>
      </c>
      <c r="F52" s="143">
        <v>14400</v>
      </c>
    </row>
    <row r="53" spans="1:8" ht="13.5" customHeight="1" x14ac:dyDescent="0.25">
      <c r="A53" s="129" t="s">
        <v>31</v>
      </c>
      <c r="B53" s="130"/>
      <c r="C53" s="130"/>
      <c r="D53" s="146"/>
      <c r="E53" s="146"/>
      <c r="F53" s="147">
        <f>F44+F45+F46+F47+F48+F49+F50+F51+F52</f>
        <v>959885</v>
      </c>
    </row>
    <row r="54" spans="1:8" ht="12" customHeight="1" x14ac:dyDescent="0.25">
      <c r="A54" s="71"/>
      <c r="B54" s="72"/>
      <c r="C54" s="72"/>
      <c r="D54" s="73"/>
      <c r="E54" s="74"/>
      <c r="F54" s="75"/>
    </row>
    <row r="55" spans="1:8" ht="12" customHeight="1" x14ac:dyDescent="0.25">
      <c r="A55" s="114" t="s">
        <v>32</v>
      </c>
      <c r="B55" s="115"/>
      <c r="C55" s="116"/>
      <c r="D55" s="116"/>
      <c r="E55" s="117"/>
      <c r="F55" s="118"/>
    </row>
    <row r="56" spans="1:8" ht="24" customHeight="1" x14ac:dyDescent="0.25">
      <c r="A56" s="131" t="s">
        <v>33</v>
      </c>
      <c r="B56" s="127" t="s">
        <v>29</v>
      </c>
      <c r="C56" s="127" t="s">
        <v>30</v>
      </c>
      <c r="D56" s="131" t="s">
        <v>17</v>
      </c>
      <c r="E56" s="127" t="s">
        <v>18</v>
      </c>
      <c r="F56" s="131" t="s">
        <v>19</v>
      </c>
    </row>
    <row r="57" spans="1:8" ht="16.5" customHeight="1" x14ac:dyDescent="0.25">
      <c r="A57" s="71" t="s">
        <v>85</v>
      </c>
      <c r="B57" s="73" t="s">
        <v>99</v>
      </c>
      <c r="C57" s="72">
        <v>1</v>
      </c>
      <c r="D57" s="148" t="s">
        <v>98</v>
      </c>
      <c r="E57" s="75">
        <v>35000</v>
      </c>
      <c r="F57" s="75">
        <v>35000</v>
      </c>
    </row>
    <row r="58" spans="1:8" ht="13.5" customHeight="1" x14ac:dyDescent="0.25">
      <c r="A58" s="132" t="s">
        <v>34</v>
      </c>
      <c r="B58" s="133"/>
      <c r="C58" s="133"/>
      <c r="D58" s="134"/>
      <c r="E58" s="134"/>
      <c r="F58" s="149">
        <v>35000</v>
      </c>
      <c r="H58" s="41"/>
    </row>
    <row r="59" spans="1:8" ht="12" customHeight="1" x14ac:dyDescent="0.25">
      <c r="A59" s="135"/>
      <c r="B59" s="135"/>
      <c r="C59" s="135"/>
      <c r="D59" s="135"/>
      <c r="E59" s="136"/>
      <c r="F59" s="137"/>
    </row>
    <row r="60" spans="1:8" ht="12" customHeight="1" x14ac:dyDescent="0.25">
      <c r="A60" s="152" t="s">
        <v>35</v>
      </c>
      <c r="B60" s="153"/>
      <c r="C60" s="153"/>
      <c r="D60" s="153"/>
      <c r="E60" s="153"/>
      <c r="F60" s="154">
        <f>F26+F31+F40+F53+F58</f>
        <v>1513385</v>
      </c>
    </row>
    <row r="61" spans="1:8" ht="12" customHeight="1" x14ac:dyDescent="0.25">
      <c r="A61" s="155" t="s">
        <v>36</v>
      </c>
      <c r="B61" s="151"/>
      <c r="C61" s="151"/>
      <c r="D61" s="151"/>
      <c r="E61" s="151"/>
      <c r="F61" s="156">
        <f>F60*0.05</f>
        <v>75669.25</v>
      </c>
    </row>
    <row r="62" spans="1:8" ht="12" customHeight="1" x14ac:dyDescent="0.25">
      <c r="A62" s="157" t="s">
        <v>37</v>
      </c>
      <c r="B62" s="150"/>
      <c r="C62" s="150"/>
      <c r="D62" s="150"/>
      <c r="E62" s="150"/>
      <c r="F62" s="158">
        <f>F61+F60</f>
        <v>1589054.25</v>
      </c>
    </row>
    <row r="63" spans="1:8" ht="12" customHeight="1" x14ac:dyDescent="0.25">
      <c r="A63" s="155" t="s">
        <v>38</v>
      </c>
      <c r="B63" s="151"/>
      <c r="C63" s="151"/>
      <c r="D63" s="151"/>
      <c r="E63" s="151"/>
      <c r="F63" s="156">
        <v>2500000</v>
      </c>
    </row>
    <row r="64" spans="1:8" ht="12" customHeight="1" x14ac:dyDescent="0.25">
      <c r="A64" s="159" t="s">
        <v>39</v>
      </c>
      <c r="B64" s="160"/>
      <c r="C64" s="160"/>
      <c r="D64" s="160"/>
      <c r="E64" s="160"/>
      <c r="F64" s="161">
        <f>F63-F62</f>
        <v>910945.75</v>
      </c>
    </row>
    <row r="65" spans="1:6" ht="12" customHeight="1" x14ac:dyDescent="0.25">
      <c r="A65" s="10" t="s">
        <v>40</v>
      </c>
      <c r="B65" s="11"/>
      <c r="C65" s="11"/>
      <c r="D65" s="11"/>
      <c r="E65" s="11"/>
      <c r="F65" s="37"/>
    </row>
    <row r="66" spans="1:6" ht="12.75" customHeight="1" thickBot="1" x14ac:dyDescent="0.3">
      <c r="A66" s="12"/>
      <c r="B66" s="11"/>
      <c r="C66" s="11"/>
      <c r="D66" s="11"/>
      <c r="E66" s="11"/>
      <c r="F66" s="37"/>
    </row>
    <row r="67" spans="1:6" ht="12" customHeight="1" x14ac:dyDescent="0.25">
      <c r="A67" s="23" t="s">
        <v>41</v>
      </c>
      <c r="B67" s="24"/>
      <c r="C67" s="24"/>
      <c r="D67" s="24"/>
      <c r="E67" s="25"/>
      <c r="F67" s="37"/>
    </row>
    <row r="68" spans="1:6" ht="12" customHeight="1" x14ac:dyDescent="0.25">
      <c r="A68" s="26" t="s">
        <v>42</v>
      </c>
      <c r="B68" s="9"/>
      <c r="C68" s="9"/>
      <c r="D68" s="9"/>
      <c r="E68" s="27"/>
      <c r="F68" s="37"/>
    </row>
    <row r="69" spans="1:6" ht="12" customHeight="1" x14ac:dyDescent="0.25">
      <c r="A69" s="26" t="s">
        <v>43</v>
      </c>
      <c r="B69" s="9"/>
      <c r="C69" s="9"/>
      <c r="D69" s="9"/>
      <c r="E69" s="27"/>
      <c r="F69" s="37"/>
    </row>
    <row r="70" spans="1:6" ht="12" customHeight="1" x14ac:dyDescent="0.25">
      <c r="A70" s="26" t="s">
        <v>44</v>
      </c>
      <c r="B70" s="9"/>
      <c r="C70" s="9"/>
      <c r="D70" s="9"/>
      <c r="E70" s="27"/>
      <c r="F70" s="37"/>
    </row>
    <row r="71" spans="1:6" ht="12" customHeight="1" x14ac:dyDescent="0.25">
      <c r="A71" s="26" t="s">
        <v>45</v>
      </c>
      <c r="B71" s="9"/>
      <c r="C71" s="9"/>
      <c r="D71" s="9"/>
      <c r="E71" s="27"/>
      <c r="F71" s="37"/>
    </row>
    <row r="72" spans="1:6" ht="12" customHeight="1" x14ac:dyDescent="0.25">
      <c r="A72" s="26" t="s">
        <v>46</v>
      </c>
      <c r="B72" s="9"/>
      <c r="C72" s="9"/>
      <c r="D72" s="9"/>
      <c r="E72" s="27"/>
      <c r="F72" s="37"/>
    </row>
    <row r="73" spans="1:6" ht="12.75" customHeight="1" thickBot="1" x14ac:dyDescent="0.3">
      <c r="A73" s="28" t="s">
        <v>47</v>
      </c>
      <c r="B73" s="29"/>
      <c r="C73" s="29"/>
      <c r="D73" s="29"/>
      <c r="E73" s="30"/>
      <c r="F73" s="37"/>
    </row>
    <row r="74" spans="1:6" ht="12.75" customHeight="1" x14ac:dyDescent="0.25">
      <c r="A74" s="21"/>
      <c r="B74" s="9"/>
      <c r="C74" s="9"/>
      <c r="D74" s="9"/>
      <c r="E74" s="9"/>
      <c r="F74" s="37"/>
    </row>
    <row r="75" spans="1:6" ht="15" customHeight="1" thickBot="1" x14ac:dyDescent="0.3">
      <c r="A75" s="86" t="s">
        <v>48</v>
      </c>
      <c r="B75" s="87"/>
      <c r="C75" s="20"/>
      <c r="D75" s="5"/>
      <c r="E75" s="5"/>
      <c r="F75" s="37"/>
    </row>
    <row r="76" spans="1:6" ht="12" customHeight="1" x14ac:dyDescent="0.25">
      <c r="A76" s="14" t="s">
        <v>33</v>
      </c>
      <c r="B76" s="43" t="s">
        <v>100</v>
      </c>
      <c r="C76" s="44" t="s">
        <v>49</v>
      </c>
      <c r="D76" s="5"/>
      <c r="E76" s="5"/>
      <c r="F76" s="37"/>
    </row>
    <row r="77" spans="1:6" ht="12" customHeight="1" x14ac:dyDescent="0.25">
      <c r="A77" s="15" t="s">
        <v>50</v>
      </c>
      <c r="B77" s="6">
        <f>F26</f>
        <v>388500</v>
      </c>
      <c r="C77" s="16">
        <v>0.254</v>
      </c>
      <c r="D77" s="5"/>
      <c r="E77" s="5"/>
      <c r="F77" s="37"/>
    </row>
    <row r="78" spans="1:6" ht="12" customHeight="1" x14ac:dyDescent="0.25">
      <c r="A78" s="15" t="s">
        <v>51</v>
      </c>
      <c r="B78" s="6">
        <v>30000</v>
      </c>
      <c r="C78" s="76">
        <v>0.02</v>
      </c>
      <c r="D78" s="5"/>
      <c r="E78" s="5"/>
      <c r="F78" s="37"/>
    </row>
    <row r="79" spans="1:6" ht="12" customHeight="1" x14ac:dyDescent="0.25">
      <c r="A79" s="15" t="s">
        <v>52</v>
      </c>
      <c r="B79" s="6">
        <f>F40</f>
        <v>100000</v>
      </c>
      <c r="C79" s="16">
        <f>(B79/B83)</f>
        <v>6.293051354288251E-2</v>
      </c>
      <c r="D79" s="5"/>
      <c r="E79" s="5"/>
      <c r="F79" s="37"/>
    </row>
    <row r="80" spans="1:6" ht="12" customHeight="1" x14ac:dyDescent="0.25">
      <c r="A80" s="15" t="s">
        <v>28</v>
      </c>
      <c r="B80" s="6">
        <f>F53</f>
        <v>959885</v>
      </c>
      <c r="C80" s="76">
        <v>0.59</v>
      </c>
      <c r="D80" s="5"/>
      <c r="E80" s="5"/>
      <c r="F80" s="37"/>
    </row>
    <row r="81" spans="1:6" ht="12" customHeight="1" x14ac:dyDescent="0.25">
      <c r="A81" s="15" t="s">
        <v>53</v>
      </c>
      <c r="B81" s="7">
        <f>F58</f>
        <v>35000</v>
      </c>
      <c r="C81" s="16">
        <f>(B81/B83)</f>
        <v>2.2025679740008876E-2</v>
      </c>
      <c r="D81" s="8"/>
      <c r="E81" s="8"/>
      <c r="F81" s="37"/>
    </row>
    <row r="82" spans="1:6" ht="12" customHeight="1" x14ac:dyDescent="0.25">
      <c r="A82" s="15" t="s">
        <v>54</v>
      </c>
      <c r="B82" s="7">
        <f>F61</f>
        <v>75669.25</v>
      </c>
      <c r="C82" s="16">
        <v>0.05</v>
      </c>
      <c r="D82" s="8"/>
      <c r="E82" s="8"/>
      <c r="F82" s="37"/>
    </row>
    <row r="83" spans="1:6" ht="12.75" customHeight="1" thickBot="1" x14ac:dyDescent="0.3">
      <c r="A83" s="17" t="s">
        <v>101</v>
      </c>
      <c r="B83" s="18">
        <f>SUM(B77:B82)</f>
        <v>1589054.25</v>
      </c>
      <c r="C83" s="19">
        <v>1</v>
      </c>
      <c r="D83" s="8"/>
      <c r="E83" s="8"/>
      <c r="F83" s="37"/>
    </row>
    <row r="84" spans="1:6" ht="12" customHeight="1" x14ac:dyDescent="0.25">
      <c r="A84" s="12"/>
      <c r="B84" s="11"/>
      <c r="C84" s="11"/>
      <c r="D84" s="11"/>
      <c r="E84" s="11"/>
      <c r="F84" s="37"/>
    </row>
    <row r="85" spans="1:6" ht="12.75" customHeight="1" thickBot="1" x14ac:dyDescent="0.3">
      <c r="A85" s="13"/>
      <c r="B85" s="11"/>
      <c r="C85" s="11"/>
      <c r="D85" s="11"/>
      <c r="E85" s="11"/>
      <c r="F85" s="37"/>
    </row>
    <row r="86" spans="1:6" ht="12" customHeight="1" thickBot="1" x14ac:dyDescent="0.3">
      <c r="A86" s="83" t="s">
        <v>65</v>
      </c>
      <c r="B86" s="84"/>
      <c r="C86" s="84"/>
      <c r="D86" s="85"/>
      <c r="E86" s="8"/>
      <c r="F86" s="37"/>
    </row>
    <row r="87" spans="1:6" ht="12" customHeight="1" x14ac:dyDescent="0.25">
      <c r="A87" s="32" t="s">
        <v>102</v>
      </c>
      <c r="B87" s="42">
        <v>45</v>
      </c>
      <c r="C87" s="42">
        <v>50</v>
      </c>
      <c r="D87" s="42">
        <v>55</v>
      </c>
      <c r="E87" s="31"/>
      <c r="F87" s="38"/>
    </row>
    <row r="88" spans="1:6" ht="12.75" customHeight="1" thickBot="1" x14ac:dyDescent="0.3">
      <c r="A88" s="17" t="s">
        <v>64</v>
      </c>
      <c r="B88" s="18">
        <v>257</v>
      </c>
      <c r="C88" s="18">
        <v>232</v>
      </c>
      <c r="D88" s="33">
        <v>211</v>
      </c>
      <c r="E88" s="31"/>
      <c r="F88" s="38"/>
    </row>
    <row r="89" spans="1:6" ht="15.6" customHeight="1" x14ac:dyDescent="0.25">
      <c r="A89" s="22" t="s">
        <v>55</v>
      </c>
      <c r="B89" s="9"/>
      <c r="C89" s="9"/>
      <c r="D89" s="9"/>
      <c r="E89" s="9"/>
      <c r="F89" s="39"/>
    </row>
  </sheetData>
  <mergeCells count="9">
    <mergeCell ref="D9:E9"/>
    <mergeCell ref="D14:E14"/>
    <mergeCell ref="D15:E15"/>
    <mergeCell ref="A17:F17"/>
    <mergeCell ref="A86:D86"/>
    <mergeCell ref="A75:B75"/>
    <mergeCell ref="D13:E13"/>
    <mergeCell ref="D11:E11"/>
    <mergeCell ref="D10:E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2022-07-04T20:59:42Z</dcterms:modified>
</cp:coreProperties>
</file>