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ARVEJ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8" i="1"/>
  <c r="G49" i="1"/>
  <c r="G23" i="1"/>
  <c r="G24" i="1"/>
  <c r="G25" i="1"/>
  <c r="G56" i="1"/>
  <c r="G51" i="1"/>
  <c r="G48" i="1"/>
  <c r="G47" i="1"/>
  <c r="G45" i="1"/>
  <c r="G44" i="1"/>
  <c r="G42" i="1"/>
  <c r="G36" i="1"/>
  <c r="G35" i="1"/>
  <c r="G22" i="1"/>
  <c r="G21" i="1"/>
  <c r="G12" i="1"/>
  <c r="G64" i="1" s="1"/>
  <c r="G59" i="1" l="1"/>
  <c r="C82" i="1" s="1"/>
  <c r="G37" i="1"/>
  <c r="C80" i="1" s="1"/>
  <c r="G52" i="1"/>
  <c r="C81" i="1" s="1"/>
  <c r="G26" i="1"/>
  <c r="C78" i="1" s="1"/>
  <c r="G61" i="1" l="1"/>
  <c r="G62" i="1" s="1"/>
  <c r="C83" i="1" s="1"/>
  <c r="C84" i="1" s="1"/>
  <c r="G63" i="1" l="1"/>
  <c r="G65" i="1" s="1"/>
  <c r="D80" i="1"/>
  <c r="D82" i="1"/>
  <c r="D81" i="1"/>
  <c r="D83" i="1"/>
  <c r="D78" i="1"/>
  <c r="E89" i="1" l="1"/>
  <c r="C89" i="1"/>
  <c r="D89" i="1"/>
  <c r="D84" i="1"/>
</calcChain>
</file>

<file path=xl/sharedStrings.xml><?xml version="1.0" encoding="utf-8"?>
<sst xmlns="http://schemas.openxmlformats.org/spreadsheetml/2006/main" count="148" uniqueCount="105">
  <si>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</si>
  <si>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</si>
  <si>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</si>
  <si>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</si>
  <si>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</si>
  <si>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</si>
  <si>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</si>
  <si>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</si>
  <si>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</si>
  <si>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</si>
  <si>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</si>
  <si>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</si>
  <si>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</si>
  <si>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</si>
  <si>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</si>
  <si>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</si>
  <si>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</si>
  <si>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</si>
  <si>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</si>
  <si>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</si>
  <si>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</si>
  <si>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</si>
  <si>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</si>
  <si>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</si>
  <si>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</si>
  <si>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</si>
  <si>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</si>
  <si>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</si>
  <si>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</si>
  <si>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</si>
  <si>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</si>
  <si>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</si>
  <si>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</si>
  <si>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</si>
  <si>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</si>
  <si>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</si>
  <si>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</si>
  <si>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</si>
  <si>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</si>
  <si>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</si>
  <si>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</si>
  <si>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</si>
  <si>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</si>
  <si>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</si>
  <si>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</si>
  <si>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</si>
  <si>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</si>
  <si>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</si>
  <si>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</si>
  <si>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</si>
  <si>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</si>
  <si>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</si>
  <si>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</si>
  <si>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</si>
  <si>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</si>
  <si>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</si>
  <si>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</si>
  <si>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</si>
  <si>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</si>
  <si>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</si>
  <si>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</si>
  <si>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</si>
  <si>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</si>
  <si>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</si>
  <si>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</si>
  <si>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</si>
  <si>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</si>
  <si>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BAJO</t>
  </si>
  <si>
    <t>Septiembre</t>
  </si>
  <si>
    <t>Octubre</t>
  </si>
  <si>
    <t>Aplicación de fertilizante</t>
  </si>
  <si>
    <t>Vibrocultivador</t>
  </si>
  <si>
    <t>Sencor</t>
  </si>
  <si>
    <t>Sacos</t>
  </si>
  <si>
    <t>ARVEJA VERDE</t>
  </si>
  <si>
    <t>UTRILLO</t>
  </si>
  <si>
    <t>ARAUCANIA</t>
  </si>
  <si>
    <t>SAAVEDRA</t>
  </si>
  <si>
    <t>PRECIO ESPERADO ($/saco)</t>
  </si>
  <si>
    <t>RENDIMIENTO (sacos/Há.)</t>
  </si>
  <si>
    <t>Sequia</t>
  </si>
  <si>
    <t>Aplicación herbicida barbecho quimico.</t>
  </si>
  <si>
    <t>Aplicación fungicida</t>
  </si>
  <si>
    <t>Agosto</t>
  </si>
  <si>
    <t xml:space="preserve">Septiembre  </t>
  </si>
  <si>
    <t>Diciembre</t>
  </si>
  <si>
    <t>Restraje</t>
  </si>
  <si>
    <t>Spectro</t>
  </si>
  <si>
    <t>Bentax</t>
  </si>
  <si>
    <t>Septiemrbe</t>
  </si>
  <si>
    <t>Zero</t>
  </si>
  <si>
    <t xml:space="preserve">Mezcla </t>
  </si>
  <si>
    <t>15-12-2022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</si>
  <si>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</si>
  <si>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</si>
  <si>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($/Sacos) (*)</t>
  </si>
  <si>
    <t>Mercado local</t>
  </si>
  <si>
    <t>Cosecha</t>
  </si>
  <si>
    <t>Siembra Manual</t>
  </si>
  <si>
    <t>$/há</t>
  </si>
  <si>
    <t>u</t>
  </si>
  <si>
    <t>Hilo</t>
  </si>
  <si>
    <t>Agosto - Diciembre</t>
  </si>
  <si>
    <t>Rendimiento (sacos/há)</t>
  </si>
  <si>
    <t>ESCENARIOS COSTO UNITARIO  ($/sacos)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</si>
</sst>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5" fillId="0" borderId="21"/>
    <xf numFmtId="166" fontId="5" fillId="0" borderId="21" applyFont="0" applyFill="0" applyBorder="0" applyAlignment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0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4" fontId="7" fillId="5" borderId="31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7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498475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0"/>
  <sheetViews>
    <sheetView showGridLines="0" tabSelected="1" topLeftCell="B70" zoomScaleNormal="100" workbookViewId="0">
      <selection activeCell="E88" sqref="E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13.5703125" style="1" customWidth="1"/>
    <col min="4" max="4" width="9.42578125" style="1" customWidth="1"/>
    <col min="5" max="5" width="15.7109375" style="1" customWidth="1"/>
    <col min="6" max="6" width="14.85546875" style="1" customWidth="1"/>
    <col min="7" max="7" width="12.42578125" style="1" customWidth="1"/>
    <col min="8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1"/>
      <c r="C8" s="3"/>
      <c r="D8" s="2"/>
      <c r="E8" s="3"/>
      <c r="F8" s="3"/>
      <c r="G8" s="3"/>
    </row>
    <row r="9" spans="1:7" ht="12.75" customHeight="1" x14ac:dyDescent="0.25">
      <c r="A9" s="23"/>
      <c r="B9" s="133" t="s">
        <v>0</v>
      </c>
      <c r="C9" s="127" t="s">
        <v>74</v>
      </c>
      <c r="D9" s="28"/>
      <c r="E9" s="139" t="s">
        <v>79</v>
      </c>
      <c r="F9" s="140"/>
      <c r="G9" s="113">
        <v>300</v>
      </c>
    </row>
    <row r="10" spans="1:7" ht="12.75" customHeight="1" x14ac:dyDescent="0.25">
      <c r="A10" s="23"/>
      <c r="B10" s="134" t="s">
        <v>1</v>
      </c>
      <c r="C10" s="128" t="s">
        <v>75</v>
      </c>
      <c r="D10" s="28"/>
      <c r="E10" s="137" t="s">
        <v>2</v>
      </c>
      <c r="F10" s="138"/>
      <c r="G10" s="111" t="s">
        <v>92</v>
      </c>
    </row>
    <row r="11" spans="1:7" ht="12.75" customHeight="1" x14ac:dyDescent="0.25">
      <c r="A11" s="23"/>
      <c r="B11" s="134" t="s">
        <v>3</v>
      </c>
      <c r="C11" s="127" t="s">
        <v>67</v>
      </c>
      <c r="D11" s="28"/>
      <c r="E11" s="137" t="s">
        <v>78</v>
      </c>
      <c r="F11" s="138"/>
      <c r="G11" s="113">
        <v>12000</v>
      </c>
    </row>
    <row r="12" spans="1:7" ht="12.75" customHeight="1" x14ac:dyDescent="0.25">
      <c r="A12" s="23"/>
      <c r="B12" s="134" t="s">
        <v>4</v>
      </c>
      <c r="C12" s="129" t="s">
        <v>76</v>
      </c>
      <c r="D12" s="28"/>
      <c r="E12" s="25" t="s">
        <v>5</v>
      </c>
      <c r="F12" s="26"/>
      <c r="G12" s="114">
        <f>(G9*G11)</f>
        <v>3600000</v>
      </c>
    </row>
    <row r="13" spans="1:7" ht="12.75" customHeight="1" x14ac:dyDescent="0.25">
      <c r="A13" s="23"/>
      <c r="B13" s="134" t="s">
        <v>6</v>
      </c>
      <c r="C13" s="127" t="s">
        <v>77</v>
      </c>
      <c r="D13" s="28"/>
      <c r="E13" s="137" t="s">
        <v>7</v>
      </c>
      <c r="F13" s="138"/>
      <c r="G13" s="111" t="s">
        <v>96</v>
      </c>
    </row>
    <row r="14" spans="1:7" ht="12.75" customHeight="1" x14ac:dyDescent="0.25">
      <c r="A14" s="23"/>
      <c r="B14" s="134" t="s">
        <v>8</v>
      </c>
      <c r="C14" s="127" t="s">
        <v>77</v>
      </c>
      <c r="D14" s="28"/>
      <c r="E14" s="137" t="s">
        <v>9</v>
      </c>
      <c r="F14" s="138"/>
      <c r="G14" s="111" t="s">
        <v>92</v>
      </c>
    </row>
    <row r="15" spans="1:7" ht="12.75" customHeight="1" x14ac:dyDescent="0.25">
      <c r="A15" s="23"/>
      <c r="B15" s="134" t="s">
        <v>10</v>
      </c>
      <c r="C15" s="130">
        <v>44729</v>
      </c>
      <c r="D15" s="28"/>
      <c r="E15" s="141" t="s">
        <v>11</v>
      </c>
      <c r="F15" s="142"/>
      <c r="G15" s="112" t="s">
        <v>80</v>
      </c>
    </row>
    <row r="16" spans="1:7" ht="12" customHeight="1" x14ac:dyDescent="0.25">
      <c r="A16" s="2"/>
      <c r="B16" s="132"/>
      <c r="C16" s="29"/>
      <c r="D16" s="30"/>
      <c r="E16" s="31"/>
      <c r="F16" s="31"/>
      <c r="G16" s="32"/>
    </row>
    <row r="17" spans="1:7" ht="12" customHeight="1" x14ac:dyDescent="0.25">
      <c r="A17" s="8"/>
      <c r="B17" s="143" t="s">
        <v>12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33"/>
      <c r="C18" s="34"/>
      <c r="D18" s="34"/>
      <c r="E18" s="34"/>
      <c r="F18" s="35"/>
      <c r="G18" s="35"/>
    </row>
    <row r="19" spans="1:7" ht="12" customHeight="1" x14ac:dyDescent="0.25">
      <c r="A19" s="4"/>
      <c r="B19" s="36" t="s">
        <v>13</v>
      </c>
      <c r="C19" s="37"/>
      <c r="D19" s="38"/>
      <c r="E19" s="38"/>
      <c r="F19" s="38"/>
      <c r="G19" s="38"/>
    </row>
    <row r="20" spans="1:7" ht="24" customHeight="1" x14ac:dyDescent="0.25">
      <c r="A20" s="8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12.75" customHeight="1" x14ac:dyDescent="0.25">
      <c r="A21" s="8"/>
      <c r="B21" s="24" t="s">
        <v>81</v>
      </c>
      <c r="C21" s="9" t="s">
        <v>20</v>
      </c>
      <c r="D21" s="115">
        <v>1</v>
      </c>
      <c r="E21" s="6" t="s">
        <v>83</v>
      </c>
      <c r="F21" s="7">
        <v>18000</v>
      </c>
      <c r="G21" s="7">
        <f>(D21*F21)</f>
        <v>18000</v>
      </c>
    </row>
    <row r="22" spans="1:7" ht="15.75" customHeight="1" x14ac:dyDescent="0.25">
      <c r="A22" s="8"/>
      <c r="B22" s="24" t="s">
        <v>98</v>
      </c>
      <c r="C22" s="9" t="s">
        <v>20</v>
      </c>
      <c r="D22" s="115">
        <v>4</v>
      </c>
      <c r="E22" s="6" t="s">
        <v>84</v>
      </c>
      <c r="F22" s="7">
        <v>25000</v>
      </c>
      <c r="G22" s="7">
        <f>(D22*F22)</f>
        <v>100000</v>
      </c>
    </row>
    <row r="23" spans="1:7" ht="12.75" customHeight="1" x14ac:dyDescent="0.25">
      <c r="A23" s="8"/>
      <c r="B23" s="24" t="s">
        <v>82</v>
      </c>
      <c r="C23" s="9" t="s">
        <v>20</v>
      </c>
      <c r="D23" s="115">
        <v>2</v>
      </c>
      <c r="E23" s="6" t="s">
        <v>69</v>
      </c>
      <c r="F23" s="7">
        <v>18000</v>
      </c>
      <c r="G23" s="7">
        <f t="shared" ref="G23:G25" si="0">(D23*F23)</f>
        <v>36000</v>
      </c>
    </row>
    <row r="24" spans="1:7" ht="12.75" customHeight="1" x14ac:dyDescent="0.25">
      <c r="A24" s="8"/>
      <c r="B24" s="24" t="s">
        <v>70</v>
      </c>
      <c r="C24" s="9" t="s">
        <v>20</v>
      </c>
      <c r="D24" s="115">
        <v>1</v>
      </c>
      <c r="E24" s="6" t="s">
        <v>69</v>
      </c>
      <c r="F24" s="7">
        <v>18000</v>
      </c>
      <c r="G24" s="7">
        <f t="shared" si="0"/>
        <v>18000</v>
      </c>
    </row>
    <row r="25" spans="1:7" ht="12.75" customHeight="1" x14ac:dyDescent="0.25">
      <c r="A25" s="8"/>
      <c r="B25" s="24" t="s">
        <v>97</v>
      </c>
      <c r="C25" s="9" t="s">
        <v>20</v>
      </c>
      <c r="D25" s="115">
        <v>48</v>
      </c>
      <c r="E25" s="6" t="s">
        <v>85</v>
      </c>
      <c r="F25" s="7">
        <v>25000</v>
      </c>
      <c r="G25" s="7">
        <f t="shared" si="0"/>
        <v>1200000</v>
      </c>
    </row>
    <row r="26" spans="1:7" ht="12.75" customHeight="1" x14ac:dyDescent="0.25">
      <c r="A26" s="8"/>
      <c r="B26" s="10" t="s">
        <v>21</v>
      </c>
      <c r="C26" s="116"/>
      <c r="D26" s="116"/>
      <c r="E26" s="116"/>
      <c r="F26" s="116"/>
      <c r="G26" s="117">
        <f>SUM(G21:G25)</f>
        <v>1372000</v>
      </c>
    </row>
    <row r="27" spans="1:7" ht="12" customHeight="1" x14ac:dyDescent="0.25">
      <c r="A27" s="2"/>
      <c r="B27" s="33"/>
      <c r="C27" s="35"/>
      <c r="D27" s="35"/>
      <c r="E27" s="35"/>
      <c r="F27" s="40"/>
      <c r="G27" s="40"/>
    </row>
    <row r="28" spans="1:7" ht="12" customHeight="1" x14ac:dyDescent="0.25">
      <c r="A28" s="4"/>
      <c r="B28" s="41" t="s">
        <v>22</v>
      </c>
      <c r="C28" s="42"/>
      <c r="D28" s="43"/>
      <c r="E28" s="43"/>
      <c r="F28" s="44"/>
      <c r="G28" s="44"/>
    </row>
    <row r="29" spans="1:7" ht="24" customHeight="1" x14ac:dyDescent="0.25">
      <c r="A29" s="4"/>
      <c r="B29" s="45" t="s">
        <v>14</v>
      </c>
      <c r="C29" s="46" t="s">
        <v>15</v>
      </c>
      <c r="D29" s="46" t="s">
        <v>16</v>
      </c>
      <c r="E29" s="45" t="s">
        <v>17</v>
      </c>
      <c r="F29" s="46" t="s">
        <v>18</v>
      </c>
      <c r="G29" s="45" t="s">
        <v>19</v>
      </c>
    </row>
    <row r="30" spans="1:7" ht="12" customHeight="1" x14ac:dyDescent="0.25">
      <c r="A30" s="4"/>
      <c r="B30" s="47"/>
      <c r="C30" s="48"/>
      <c r="D30" s="48"/>
      <c r="E30" s="48"/>
      <c r="F30" s="47"/>
      <c r="G30" s="47"/>
    </row>
    <row r="31" spans="1:7" ht="12" customHeight="1" x14ac:dyDescent="0.25">
      <c r="A31" s="4"/>
      <c r="B31" s="11" t="s">
        <v>23</v>
      </c>
      <c r="C31" s="12"/>
      <c r="D31" s="12"/>
      <c r="E31" s="12"/>
      <c r="F31" s="13"/>
      <c r="G31" s="13"/>
    </row>
    <row r="32" spans="1:7" ht="12" customHeight="1" x14ac:dyDescent="0.25">
      <c r="A32" s="2"/>
      <c r="B32" s="49"/>
      <c r="C32" s="50"/>
      <c r="D32" s="50"/>
      <c r="E32" s="50"/>
      <c r="F32" s="51"/>
      <c r="G32" s="51"/>
    </row>
    <row r="33" spans="1:7" ht="12" customHeight="1" x14ac:dyDescent="0.25">
      <c r="A33" s="4"/>
      <c r="B33" s="41" t="s">
        <v>24</v>
      </c>
      <c r="C33" s="42"/>
      <c r="D33" s="43"/>
      <c r="E33" s="43"/>
      <c r="F33" s="44"/>
      <c r="G33" s="44"/>
    </row>
    <row r="34" spans="1:7" ht="24" customHeight="1" x14ac:dyDescent="0.25">
      <c r="A34" s="4"/>
      <c r="B34" s="52" t="s">
        <v>14</v>
      </c>
      <c r="C34" s="52" t="s">
        <v>15</v>
      </c>
      <c r="D34" s="52" t="s">
        <v>16</v>
      </c>
      <c r="E34" s="52" t="s">
        <v>17</v>
      </c>
      <c r="F34" s="53" t="s">
        <v>18</v>
      </c>
      <c r="G34" s="52" t="s">
        <v>19</v>
      </c>
    </row>
    <row r="35" spans="1:7" ht="12.75" customHeight="1" x14ac:dyDescent="0.25">
      <c r="A35" s="8"/>
      <c r="B35" s="24" t="s">
        <v>86</v>
      </c>
      <c r="C35" s="9" t="s">
        <v>25</v>
      </c>
      <c r="D35" s="115">
        <v>0.3</v>
      </c>
      <c r="E35" s="6" t="s">
        <v>83</v>
      </c>
      <c r="F35" s="7">
        <v>300000</v>
      </c>
      <c r="G35" s="7">
        <f t="shared" ref="G35:G36" si="1">(D35*F35)</f>
        <v>90000</v>
      </c>
    </row>
    <row r="36" spans="1:7" ht="12.75" customHeight="1" x14ac:dyDescent="0.25">
      <c r="A36" s="8"/>
      <c r="B36" s="24" t="s">
        <v>71</v>
      </c>
      <c r="C36" s="9" t="s">
        <v>25</v>
      </c>
      <c r="D36" s="115">
        <v>0.1</v>
      </c>
      <c r="E36" s="6" t="s">
        <v>83</v>
      </c>
      <c r="F36" s="7">
        <v>300000</v>
      </c>
      <c r="G36" s="7">
        <f t="shared" si="1"/>
        <v>30000</v>
      </c>
    </row>
    <row r="37" spans="1:7" ht="12.75" customHeight="1" x14ac:dyDescent="0.25">
      <c r="A37" s="4"/>
      <c r="B37" s="11" t="s">
        <v>27</v>
      </c>
      <c r="C37" s="12"/>
      <c r="D37" s="118"/>
      <c r="E37" s="118"/>
      <c r="F37" s="118"/>
      <c r="G37" s="119">
        <f>SUM(G35:G36)</f>
        <v>120000</v>
      </c>
    </row>
    <row r="38" spans="1:7" ht="12" customHeight="1" x14ac:dyDescent="0.25">
      <c r="A38" s="2"/>
      <c r="B38" s="49"/>
      <c r="C38" s="50"/>
      <c r="D38" s="50"/>
      <c r="E38" s="50"/>
      <c r="F38" s="51"/>
      <c r="G38" s="51"/>
    </row>
    <row r="39" spans="1:7" ht="12" customHeight="1" x14ac:dyDescent="0.25">
      <c r="A39" s="4"/>
      <c r="B39" s="41" t="s">
        <v>28</v>
      </c>
      <c r="C39" s="42"/>
      <c r="D39" s="43"/>
      <c r="E39" s="43"/>
      <c r="F39" s="44"/>
      <c r="G39" s="44"/>
    </row>
    <row r="40" spans="1:7" ht="24" customHeight="1" x14ac:dyDescent="0.25">
      <c r="A40" s="4"/>
      <c r="B40" s="53" t="s">
        <v>29</v>
      </c>
      <c r="C40" s="53" t="s">
        <v>30</v>
      </c>
      <c r="D40" s="53" t="s">
        <v>31</v>
      </c>
      <c r="E40" s="53" t="s">
        <v>17</v>
      </c>
      <c r="F40" s="53" t="s">
        <v>18</v>
      </c>
      <c r="G40" s="53" t="s">
        <v>19</v>
      </c>
    </row>
    <row r="41" spans="1:7" ht="12.75" customHeight="1" x14ac:dyDescent="0.25">
      <c r="A41" s="8"/>
      <c r="B41" s="14" t="s">
        <v>32</v>
      </c>
      <c r="C41" s="15"/>
      <c r="D41" s="110"/>
      <c r="E41" s="15"/>
      <c r="F41" s="15"/>
      <c r="G41" s="15"/>
    </row>
    <row r="42" spans="1:7" ht="12.75" customHeight="1" x14ac:dyDescent="0.25">
      <c r="A42" s="8"/>
      <c r="B42" s="25" t="s">
        <v>33</v>
      </c>
      <c r="C42" s="16" t="s">
        <v>34</v>
      </c>
      <c r="D42" s="120">
        <v>120</v>
      </c>
      <c r="E42" s="5" t="s">
        <v>83</v>
      </c>
      <c r="F42" s="121">
        <v>5000</v>
      </c>
      <c r="G42" s="121">
        <f>(D42*F42)</f>
        <v>600000</v>
      </c>
    </row>
    <row r="43" spans="1:7" ht="12.75" customHeight="1" x14ac:dyDescent="0.25">
      <c r="A43" s="8"/>
      <c r="B43" s="18" t="s">
        <v>35</v>
      </c>
      <c r="C43" s="19"/>
      <c r="D43" s="122"/>
      <c r="E43" s="122"/>
      <c r="F43" s="121"/>
      <c r="G43" s="121"/>
    </row>
    <row r="44" spans="1:7" ht="12.75" customHeight="1" x14ac:dyDescent="0.25">
      <c r="A44" s="8"/>
      <c r="B44" s="25" t="s">
        <v>36</v>
      </c>
      <c r="C44" s="16" t="s">
        <v>37</v>
      </c>
      <c r="D44" s="120">
        <v>200</v>
      </c>
      <c r="E44" s="5" t="s">
        <v>89</v>
      </c>
      <c r="F44" s="121">
        <v>1400</v>
      </c>
      <c r="G44" s="121">
        <f>(D44*F44)</f>
        <v>280000</v>
      </c>
    </row>
    <row r="45" spans="1:7" ht="12.75" customHeight="1" x14ac:dyDescent="0.25">
      <c r="A45" s="8"/>
      <c r="B45" s="25" t="s">
        <v>91</v>
      </c>
      <c r="C45" s="16" t="s">
        <v>38</v>
      </c>
      <c r="D45" s="120">
        <v>500</v>
      </c>
      <c r="E45" s="5" t="s">
        <v>83</v>
      </c>
      <c r="F45" s="121">
        <v>1200</v>
      </c>
      <c r="G45" s="121">
        <f>(D45*F45)</f>
        <v>600000</v>
      </c>
    </row>
    <row r="46" spans="1:7" ht="12.75" customHeight="1" x14ac:dyDescent="0.25">
      <c r="A46" s="8"/>
      <c r="B46" s="18" t="s">
        <v>39</v>
      </c>
      <c r="C46" s="19"/>
      <c r="D46" s="122"/>
      <c r="E46" s="122"/>
      <c r="F46" s="121"/>
      <c r="G46" s="121"/>
    </row>
    <row r="47" spans="1:7" ht="12.75" customHeight="1" x14ac:dyDescent="0.25">
      <c r="A47" s="8"/>
      <c r="B47" s="25" t="s">
        <v>87</v>
      </c>
      <c r="C47" s="16" t="s">
        <v>40</v>
      </c>
      <c r="D47" s="120">
        <v>3</v>
      </c>
      <c r="E47" s="5" t="s">
        <v>83</v>
      </c>
      <c r="F47" s="121">
        <v>11200</v>
      </c>
      <c r="G47" s="121">
        <f>(D47*F47)</f>
        <v>33600</v>
      </c>
    </row>
    <row r="48" spans="1:7" ht="12.75" customHeight="1" x14ac:dyDescent="0.25">
      <c r="A48" s="8"/>
      <c r="B48" s="25" t="s">
        <v>72</v>
      </c>
      <c r="C48" s="16" t="s">
        <v>40</v>
      </c>
      <c r="D48" s="120">
        <v>0.7</v>
      </c>
      <c r="E48" s="5" t="s">
        <v>68</v>
      </c>
      <c r="F48" s="121">
        <v>38000</v>
      </c>
      <c r="G48" s="121">
        <f>(D48*F48)</f>
        <v>26600</v>
      </c>
    </row>
    <row r="49" spans="1:7" ht="12.75" customHeight="1" x14ac:dyDescent="0.25">
      <c r="A49" s="8"/>
      <c r="B49" s="25" t="s">
        <v>88</v>
      </c>
      <c r="C49" s="16" t="s">
        <v>40</v>
      </c>
      <c r="D49" s="120">
        <v>3</v>
      </c>
      <c r="E49" s="5" t="s">
        <v>68</v>
      </c>
      <c r="F49" s="121">
        <v>28000</v>
      </c>
      <c r="G49" s="121">
        <f>(D49*F49)</f>
        <v>84000</v>
      </c>
    </row>
    <row r="50" spans="1:7" ht="12.75" customHeight="1" x14ac:dyDescent="0.25">
      <c r="A50" s="8"/>
      <c r="B50" s="18" t="s">
        <v>41</v>
      </c>
      <c r="C50" s="19"/>
      <c r="D50" s="122"/>
      <c r="E50" s="122"/>
      <c r="F50" s="121"/>
      <c r="G50" s="121"/>
    </row>
    <row r="51" spans="1:7" ht="12.75" customHeight="1" x14ac:dyDescent="0.25">
      <c r="A51" s="8"/>
      <c r="B51" s="20" t="s">
        <v>90</v>
      </c>
      <c r="C51" s="21" t="s">
        <v>40</v>
      </c>
      <c r="D51" s="123">
        <v>0.2</v>
      </c>
      <c r="E51" s="124" t="s">
        <v>26</v>
      </c>
      <c r="F51" s="125">
        <v>45000</v>
      </c>
      <c r="G51" s="125">
        <f>(D51*F51)</f>
        <v>9000</v>
      </c>
    </row>
    <row r="52" spans="1:7" ht="13.5" customHeight="1" x14ac:dyDescent="0.25">
      <c r="A52" s="4"/>
      <c r="B52" s="11" t="s">
        <v>42</v>
      </c>
      <c r="C52" s="12"/>
      <c r="D52" s="118"/>
      <c r="E52" s="118"/>
      <c r="F52" s="118"/>
      <c r="G52" s="119">
        <f>SUM(G41:G51)</f>
        <v>1633200</v>
      </c>
    </row>
    <row r="53" spans="1:7" ht="12" customHeight="1" x14ac:dyDescent="0.25">
      <c r="A53" s="2"/>
      <c r="B53" s="49"/>
      <c r="C53" s="50"/>
      <c r="D53" s="50"/>
      <c r="E53" s="54"/>
      <c r="F53" s="51"/>
      <c r="G53" s="51"/>
    </row>
    <row r="54" spans="1:7" ht="12" customHeight="1" x14ac:dyDescent="0.25">
      <c r="A54" s="4"/>
      <c r="B54" s="41" t="s">
        <v>43</v>
      </c>
      <c r="C54" s="42"/>
      <c r="D54" s="43"/>
      <c r="E54" s="43"/>
      <c r="F54" s="44"/>
      <c r="G54" s="44"/>
    </row>
    <row r="55" spans="1:7" ht="24" customHeight="1" x14ac:dyDescent="0.25">
      <c r="A55" s="4"/>
      <c r="B55" s="52" t="s">
        <v>44</v>
      </c>
      <c r="C55" s="53" t="s">
        <v>30</v>
      </c>
      <c r="D55" s="53" t="s">
        <v>31</v>
      </c>
      <c r="E55" s="52" t="s">
        <v>17</v>
      </c>
      <c r="F55" s="53" t="s">
        <v>18</v>
      </c>
      <c r="G55" s="52" t="s">
        <v>19</v>
      </c>
    </row>
    <row r="56" spans="1:7" ht="12.75" customHeight="1" x14ac:dyDescent="0.25">
      <c r="A56" s="8"/>
      <c r="B56" s="24" t="s">
        <v>66</v>
      </c>
      <c r="C56" s="16" t="s">
        <v>100</v>
      </c>
      <c r="D56" s="17">
        <v>4</v>
      </c>
      <c r="E56" s="6" t="s">
        <v>102</v>
      </c>
      <c r="F56" s="17">
        <v>15000</v>
      </c>
      <c r="G56" s="17">
        <f>(D56*F56)</f>
        <v>60000</v>
      </c>
    </row>
    <row r="57" spans="1:7" ht="12.75" customHeight="1" x14ac:dyDescent="0.25">
      <c r="A57" s="8"/>
      <c r="B57" s="24" t="s">
        <v>101</v>
      </c>
      <c r="C57" s="16" t="s">
        <v>100</v>
      </c>
      <c r="D57" s="17">
        <v>1</v>
      </c>
      <c r="E57" s="6" t="s">
        <v>85</v>
      </c>
      <c r="F57" s="17">
        <v>4000</v>
      </c>
      <c r="G57" s="17">
        <f t="shared" ref="G57:G58" si="2">(D57*F57)</f>
        <v>4000</v>
      </c>
    </row>
    <row r="58" spans="1:7" ht="12.75" customHeight="1" x14ac:dyDescent="0.25">
      <c r="A58" s="8"/>
      <c r="B58" s="24" t="s">
        <v>73</v>
      </c>
      <c r="C58" s="16" t="s">
        <v>100</v>
      </c>
      <c r="D58" s="17">
        <v>300</v>
      </c>
      <c r="E58" s="6" t="s">
        <v>85</v>
      </c>
      <c r="F58" s="17">
        <v>250</v>
      </c>
      <c r="G58" s="17">
        <f t="shared" si="2"/>
        <v>75000</v>
      </c>
    </row>
    <row r="59" spans="1:7" ht="13.5" customHeight="1" x14ac:dyDescent="0.25">
      <c r="A59" s="4"/>
      <c r="B59" s="55" t="s">
        <v>45</v>
      </c>
      <c r="C59" s="56"/>
      <c r="D59" s="57"/>
      <c r="E59" s="57"/>
      <c r="F59" s="57"/>
      <c r="G59" s="58">
        <f>SUM(G56:H58)</f>
        <v>139000</v>
      </c>
    </row>
    <row r="60" spans="1:7" ht="12" customHeight="1" x14ac:dyDescent="0.25">
      <c r="A60" s="2"/>
      <c r="B60" s="59"/>
      <c r="C60" s="59"/>
      <c r="D60" s="59"/>
      <c r="E60" s="59"/>
      <c r="F60" s="60"/>
      <c r="G60" s="60"/>
    </row>
    <row r="61" spans="1:7" ht="12" customHeight="1" x14ac:dyDescent="0.25">
      <c r="A61" s="23"/>
      <c r="B61" s="61" t="s">
        <v>46</v>
      </c>
      <c r="C61" s="62"/>
      <c r="D61" s="62"/>
      <c r="E61" s="62"/>
      <c r="F61" s="62"/>
      <c r="G61" s="63">
        <f>G26+G37+G52+G59</f>
        <v>3264200</v>
      </c>
    </row>
    <row r="62" spans="1:7" ht="12" customHeight="1" x14ac:dyDescent="0.25">
      <c r="A62" s="23"/>
      <c r="B62" s="64" t="s">
        <v>47</v>
      </c>
      <c r="C62" s="65"/>
      <c r="D62" s="65"/>
      <c r="E62" s="65"/>
      <c r="F62" s="65"/>
      <c r="G62" s="66">
        <f>G61*0.05</f>
        <v>163210</v>
      </c>
    </row>
    <row r="63" spans="1:7" ht="12" customHeight="1" x14ac:dyDescent="0.25">
      <c r="A63" s="23"/>
      <c r="B63" s="67" t="s">
        <v>48</v>
      </c>
      <c r="C63" s="68"/>
      <c r="D63" s="68"/>
      <c r="E63" s="68"/>
      <c r="F63" s="68"/>
      <c r="G63" s="69">
        <f>G62+G61</f>
        <v>3427410</v>
      </c>
    </row>
    <row r="64" spans="1:7" ht="12" customHeight="1" x14ac:dyDescent="0.25">
      <c r="A64" s="23"/>
      <c r="B64" s="64" t="s">
        <v>49</v>
      </c>
      <c r="C64" s="65"/>
      <c r="D64" s="65"/>
      <c r="E64" s="65"/>
      <c r="F64" s="65"/>
      <c r="G64" s="66">
        <f>G12</f>
        <v>3600000</v>
      </c>
    </row>
    <row r="65" spans="1:7" ht="12" customHeight="1" x14ac:dyDescent="0.25">
      <c r="A65" s="23"/>
      <c r="B65" s="70" t="s">
        <v>50</v>
      </c>
      <c r="C65" s="71"/>
      <c r="D65" s="71"/>
      <c r="E65" s="71"/>
      <c r="F65" s="71"/>
      <c r="G65" s="126">
        <f>G64-G63</f>
        <v>172590</v>
      </c>
    </row>
    <row r="66" spans="1:7" ht="12" customHeight="1" x14ac:dyDescent="0.25">
      <c r="A66" s="23"/>
      <c r="B66" s="72" t="s">
        <v>93</v>
      </c>
      <c r="C66" s="73"/>
      <c r="D66" s="73"/>
      <c r="E66" s="73"/>
      <c r="F66" s="73"/>
      <c r="G66" s="74"/>
    </row>
    <row r="67" spans="1:7" ht="12.75" customHeight="1" thickBot="1" x14ac:dyDescent="0.3">
      <c r="A67" s="23"/>
      <c r="B67" s="75"/>
      <c r="C67" s="73"/>
      <c r="D67" s="73"/>
      <c r="E67" s="73"/>
      <c r="F67" s="73"/>
      <c r="G67" s="74"/>
    </row>
    <row r="68" spans="1:7" ht="12" customHeight="1" x14ac:dyDescent="0.25">
      <c r="A68" s="23"/>
      <c r="B68" s="76" t="s">
        <v>94</v>
      </c>
      <c r="C68" s="77"/>
      <c r="D68" s="77"/>
      <c r="E68" s="77"/>
      <c r="F68" s="78"/>
      <c r="G68" s="74"/>
    </row>
    <row r="69" spans="1:7" ht="12" customHeight="1" x14ac:dyDescent="0.25">
      <c r="A69" s="23"/>
      <c r="B69" s="79" t="s">
        <v>51</v>
      </c>
      <c r="C69" s="80"/>
      <c r="D69" s="80"/>
      <c r="E69" s="80"/>
      <c r="F69" s="81"/>
      <c r="G69" s="74"/>
    </row>
    <row r="70" spans="1:7" ht="12" customHeight="1" x14ac:dyDescent="0.25">
      <c r="A70" s="23"/>
      <c r="B70" s="79" t="s">
        <v>52</v>
      </c>
      <c r="C70" s="80"/>
      <c r="D70" s="80"/>
      <c r="E70" s="80"/>
      <c r="F70" s="81"/>
      <c r="G70" s="74"/>
    </row>
    <row r="71" spans="1:7" ht="12" customHeight="1" x14ac:dyDescent="0.25">
      <c r="A71" s="23"/>
      <c r="B71" s="79" t="s">
        <v>53</v>
      </c>
      <c r="C71" s="80"/>
      <c r="D71" s="80"/>
      <c r="E71" s="80"/>
      <c r="F71" s="81"/>
      <c r="G71" s="74"/>
    </row>
    <row r="72" spans="1:7" ht="12" customHeight="1" x14ac:dyDescent="0.25">
      <c r="A72" s="23"/>
      <c r="B72" s="79" t="s">
        <v>54</v>
      </c>
      <c r="C72" s="80"/>
      <c r="D72" s="80"/>
      <c r="E72" s="80"/>
      <c r="F72" s="81"/>
      <c r="G72" s="74"/>
    </row>
    <row r="73" spans="1:7" ht="12" customHeight="1" x14ac:dyDescent="0.25">
      <c r="A73" s="23"/>
      <c r="B73" s="79" t="s">
        <v>55</v>
      </c>
      <c r="C73" s="80"/>
      <c r="D73" s="80"/>
      <c r="E73" s="80"/>
      <c r="F73" s="81"/>
      <c r="G73" s="74"/>
    </row>
    <row r="74" spans="1:7" ht="12.75" customHeight="1" thickBot="1" x14ac:dyDescent="0.3">
      <c r="A74" s="23"/>
      <c r="B74" s="82" t="s">
        <v>56</v>
      </c>
      <c r="C74" s="83"/>
      <c r="D74" s="83"/>
      <c r="E74" s="83"/>
      <c r="F74" s="84"/>
      <c r="G74" s="74"/>
    </row>
    <row r="75" spans="1:7" ht="12.75" customHeight="1" x14ac:dyDescent="0.25">
      <c r="A75" s="23"/>
      <c r="B75" s="75"/>
      <c r="C75" s="80"/>
      <c r="D75" s="80"/>
      <c r="E75" s="80"/>
      <c r="F75" s="80"/>
      <c r="G75" s="74"/>
    </row>
    <row r="76" spans="1:7" ht="15" customHeight="1" thickBot="1" x14ac:dyDescent="0.3">
      <c r="A76" s="23"/>
      <c r="B76" s="135" t="s">
        <v>57</v>
      </c>
      <c r="C76" s="136"/>
      <c r="D76" s="85"/>
      <c r="E76" s="86"/>
      <c r="F76" s="86"/>
      <c r="G76" s="74"/>
    </row>
    <row r="77" spans="1:7" ht="12" customHeight="1" x14ac:dyDescent="0.25">
      <c r="A77" s="23"/>
      <c r="B77" s="87" t="s">
        <v>44</v>
      </c>
      <c r="C77" s="88" t="s">
        <v>99</v>
      </c>
      <c r="D77" s="89" t="s">
        <v>58</v>
      </c>
      <c r="E77" s="86"/>
      <c r="F77" s="86"/>
      <c r="G77" s="74"/>
    </row>
    <row r="78" spans="1:7" ht="12" customHeight="1" x14ac:dyDescent="0.25">
      <c r="A78" s="23"/>
      <c r="B78" s="90" t="s">
        <v>59</v>
      </c>
      <c r="C78" s="91">
        <f>G26</f>
        <v>1372000</v>
      </c>
      <c r="D78" s="92">
        <f>(C78/C84)</f>
        <v>0.40030226906031086</v>
      </c>
      <c r="E78" s="86"/>
      <c r="F78" s="86"/>
      <c r="G78" s="74"/>
    </row>
    <row r="79" spans="1:7" ht="12" customHeight="1" x14ac:dyDescent="0.25">
      <c r="A79" s="23"/>
      <c r="B79" s="90" t="s">
        <v>60</v>
      </c>
      <c r="C79" s="93">
        <v>0</v>
      </c>
      <c r="D79" s="92">
        <v>0</v>
      </c>
      <c r="E79" s="86"/>
      <c r="F79" s="86"/>
      <c r="G79" s="74"/>
    </row>
    <row r="80" spans="1:7" ht="12" customHeight="1" x14ac:dyDescent="0.25">
      <c r="A80" s="23"/>
      <c r="B80" s="90" t="s">
        <v>61</v>
      </c>
      <c r="C80" s="91">
        <f>G37</f>
        <v>120000</v>
      </c>
      <c r="D80" s="92">
        <f>(C80/C84)</f>
        <v>3.5011860267665673E-2</v>
      </c>
      <c r="E80" s="86"/>
      <c r="F80" s="86"/>
      <c r="G80" s="74"/>
    </row>
    <row r="81" spans="1:7" ht="12" customHeight="1" x14ac:dyDescent="0.25">
      <c r="A81" s="23"/>
      <c r="B81" s="90" t="s">
        <v>29</v>
      </c>
      <c r="C81" s="91">
        <f>G52</f>
        <v>1633200</v>
      </c>
      <c r="D81" s="92">
        <f>(C81/C84)</f>
        <v>0.47651141824292981</v>
      </c>
      <c r="E81" s="86"/>
      <c r="F81" s="86"/>
      <c r="G81" s="74"/>
    </row>
    <row r="82" spans="1:7" ht="12" customHeight="1" x14ac:dyDescent="0.25">
      <c r="A82" s="23"/>
      <c r="B82" s="90" t="s">
        <v>62</v>
      </c>
      <c r="C82" s="94">
        <f>G59</f>
        <v>139000</v>
      </c>
      <c r="D82" s="92">
        <f>(C82/C84)</f>
        <v>4.0555404810046068E-2</v>
      </c>
      <c r="E82" s="95"/>
      <c r="F82" s="95"/>
      <c r="G82" s="74"/>
    </row>
    <row r="83" spans="1:7" ht="12" customHeight="1" x14ac:dyDescent="0.25">
      <c r="A83" s="23"/>
      <c r="B83" s="90" t="s">
        <v>63</v>
      </c>
      <c r="C83" s="94">
        <f>G62</f>
        <v>163210</v>
      </c>
      <c r="D83" s="92">
        <f>(C83/C84)</f>
        <v>4.7619047619047616E-2</v>
      </c>
      <c r="E83" s="95"/>
      <c r="F83" s="95"/>
      <c r="G83" s="74"/>
    </row>
    <row r="84" spans="1:7" ht="12.75" customHeight="1" thickBot="1" x14ac:dyDescent="0.3">
      <c r="A84" s="23"/>
      <c r="B84" s="96" t="s">
        <v>64</v>
      </c>
      <c r="C84" s="97">
        <f>SUM(C78:C83)</f>
        <v>3427410</v>
      </c>
      <c r="D84" s="98">
        <f>SUM(D78:D83)</f>
        <v>1</v>
      </c>
      <c r="E84" s="95"/>
      <c r="F84" s="95"/>
      <c r="G84" s="74"/>
    </row>
    <row r="85" spans="1:7" ht="12" customHeight="1" x14ac:dyDescent="0.25">
      <c r="A85" s="23"/>
      <c r="B85" s="75"/>
      <c r="C85" s="73"/>
      <c r="D85" s="73"/>
      <c r="E85" s="73"/>
      <c r="F85" s="73"/>
      <c r="G85" s="74"/>
    </row>
    <row r="86" spans="1:7" ht="12.75" customHeight="1" x14ac:dyDescent="0.25">
      <c r="A86" s="23"/>
      <c r="B86" s="27"/>
      <c r="C86" s="73"/>
      <c r="D86" s="73"/>
      <c r="E86" s="73"/>
      <c r="F86" s="73"/>
      <c r="G86" s="74"/>
    </row>
    <row r="87" spans="1:7" ht="12" customHeight="1" thickBot="1" x14ac:dyDescent="0.3">
      <c r="A87" s="22"/>
      <c r="B87" s="99"/>
      <c r="C87" s="100" t="s">
        <v>104</v>
      </c>
      <c r="D87" s="101"/>
      <c r="E87" s="102"/>
      <c r="F87" s="103"/>
      <c r="G87" s="74"/>
    </row>
    <row r="88" spans="1:7" ht="12" customHeight="1" x14ac:dyDescent="0.25">
      <c r="A88" s="23"/>
      <c r="B88" s="104" t="s">
        <v>103</v>
      </c>
      <c r="C88" s="105">
        <v>280</v>
      </c>
      <c r="D88" s="105">
        <v>300</v>
      </c>
      <c r="E88" s="106">
        <v>350</v>
      </c>
      <c r="F88" s="107"/>
      <c r="G88" s="108"/>
    </row>
    <row r="89" spans="1:7" ht="12.75" customHeight="1" thickBot="1" x14ac:dyDescent="0.3">
      <c r="A89" s="23"/>
      <c r="B89" s="96" t="s">
        <v>95</v>
      </c>
      <c r="C89" s="97">
        <f>(G63/C88)</f>
        <v>12240.75</v>
      </c>
      <c r="D89" s="97">
        <f>(G63/D88)</f>
        <v>11424.7</v>
      </c>
      <c r="E89" s="109">
        <f>(G63/E88)</f>
        <v>9792.6</v>
      </c>
      <c r="F89" s="107"/>
      <c r="G89" s="108"/>
    </row>
    <row r="90" spans="1:7" ht="15.6" customHeight="1" x14ac:dyDescent="0.25">
      <c r="A90" s="23"/>
      <c r="B90" s="72" t="s">
        <v>65</v>
      </c>
      <c r="C90" s="80"/>
      <c r="D90" s="80"/>
      <c r="E90" s="80"/>
      <c r="F90" s="80"/>
      <c r="G90" s="80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2022-06-20T18:49:52Z</dcterms:modified>
</cp:coreProperties>
</file>