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/>
  </bookViews>
  <sheets>
    <sheet name="AVENA-VICIA" sheetId="11" r:id="rId1"/>
  </sheets>
  <definedNames>
    <definedName name="_xlnm.Print_Area" localSheetId="0">'AVENA-VICIA'!$A$1:$G$83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1" l="1"/>
  <c r="G45" i="11" l="1"/>
  <c r="G43" i="11"/>
  <c r="G41" i="11"/>
  <c r="G40" i="11"/>
  <c r="G34" i="11"/>
  <c r="G33" i="11"/>
  <c r="G22" i="11"/>
  <c r="G21" i="11"/>
  <c r="G57" i="11"/>
  <c r="C72" i="11"/>
  <c r="C75" i="11"/>
  <c r="G24" i="11" l="1"/>
  <c r="C71" i="11" s="1"/>
  <c r="G46" i="11"/>
  <c r="C74" i="11" s="1"/>
  <c r="G35" i="11"/>
  <c r="C73" i="11" s="1"/>
  <c r="G54" i="11" l="1"/>
  <c r="G55" i="11" s="1"/>
  <c r="C76" i="11" s="1"/>
  <c r="C77" i="11" s="1"/>
  <c r="D74" i="11" s="1"/>
  <c r="D76" i="11" l="1"/>
  <c r="D71" i="11"/>
  <c r="D75" i="11"/>
  <c r="D73" i="11"/>
  <c r="G56" i="11"/>
  <c r="G58" i="11" s="1"/>
  <c r="C82" i="11" l="1"/>
  <c r="D77" i="11"/>
  <c r="E82" i="11"/>
  <c r="D82" i="11"/>
</calcChain>
</file>

<file path=xl/sharedStrings.xml><?xml version="1.0" encoding="utf-8"?>
<sst xmlns="http://schemas.openxmlformats.org/spreadsheetml/2006/main" count="126" uniqueCount="91">
  <si>
    <t>RUBRO O CULTIVO</t>
  </si>
  <si>
    <t>AVENA-VICIA</t>
  </si>
  <si>
    <t>RENDIMIENTO (FARDOS/Há.)</t>
  </si>
  <si>
    <t>VARIEDAD</t>
  </si>
  <si>
    <t>FECHA ESTIMADA  PRECIO VENTA</t>
  </si>
  <si>
    <t>NIVEL TECNOLÓGICO</t>
  </si>
  <si>
    <t>MEDIO</t>
  </si>
  <si>
    <t>PRECIO ESPERADO ($/fardos)</t>
  </si>
  <si>
    <t>REGIÓN</t>
  </si>
  <si>
    <t>BIO BIO</t>
  </si>
  <si>
    <t>INGRESO ESPERADO, con IVA ($)</t>
  </si>
  <si>
    <t>AGENCIA DE ÁREA</t>
  </si>
  <si>
    <t>DESTINO PRODUCCION</t>
  </si>
  <si>
    <t>COMUNA/LOCALIDAD</t>
  </si>
  <si>
    <t>TODAS</t>
  </si>
  <si>
    <t>FECHA DE COSECHA</t>
  </si>
  <si>
    <t>Diciembre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</si>
  <si>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</si>
  <si>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</si>
  <si>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</si>
  <si>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</si>
  <si>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</si>
  <si>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</si>
  <si>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</si>
  <si>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</si>
  <si>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</si>
  <si>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</si>
  <si>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</si>
  <si>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</si>
  <si>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</si>
  <si>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</si>
  <si>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</si>
  <si>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Rastra</t>
  </si>
  <si>
    <t>Marzo</t>
  </si>
  <si>
    <t>Subtotal Costo Maquinaria</t>
  </si>
  <si>
    <t>INSUMOS</t>
  </si>
  <si>
    <t>Insumos</t>
  </si>
  <si>
    <t>Unidad (Kg/l/u)</t>
  </si>
  <si>
    <t>Cantidad (Kg/l/u)</t>
  </si>
  <si>
    <t>Semillas</t>
  </si>
  <si>
    <t>Avena strigosa</t>
  </si>
  <si>
    <t>kg</t>
  </si>
  <si>
    <t>Vicia Atropurpurea</t>
  </si>
  <si>
    <t>Fertilizantes</t>
  </si>
  <si>
    <t>Mezcla 9-41-12</t>
  </si>
  <si>
    <t>Desinfectantes</t>
  </si>
  <si>
    <t>Indar-flo</t>
  </si>
  <si>
    <t>Lt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</si>
  <si>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</si>
  <si>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</si>
  <si>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</si>
  <si>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</si>
  <si>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</si>
  <si>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</si>
  <si>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</si>
  <si>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</si>
  <si>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</si>
  <si>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</si>
  <si>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</si>
  <si>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</si>
  <si>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</si>
  <si>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</si>
  <si>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</si>
  <si>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</si>
  <si>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</si>
  <si>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</si>
  <si>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</si>
  <si>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</si>
  <si>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</si>
  <si>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</si>
  <si>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</si>
  <si>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</si>
  <si>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</si>
  <si>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</si>
  <si>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</si>
  <si>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</si>
  <si>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</si>
  <si>
    <t>Avena peragold - vicia languedog /local</t>
  </si>
  <si>
    <t>YUMBEL</t>
  </si>
  <si>
    <t>Limpieza potrero</t>
  </si>
  <si>
    <t>Ayuda en siembra</t>
  </si>
  <si>
    <t>Abril</t>
  </si>
  <si>
    <t>urea</t>
  </si>
  <si>
    <t xml:space="preserve">Agosto </t>
  </si>
  <si>
    <t>JM</t>
  </si>
  <si>
    <t>Aradura</t>
  </si>
  <si>
    <t>Subtotal Otros</t>
  </si>
  <si>
    <t>Sequia</t>
  </si>
  <si>
    <t>Venta Local/ venta predio</t>
  </si>
  <si>
    <t xml:space="preserve">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</si>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</sst>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$&quot;\ #,##0"/>
    <numFmt numFmtId="167" formatCode="dd/mm/yyyy;@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1"/>
    <xf numFmtId="0" fontId="1" fillId="0" borderId="1"/>
  </cellStyleXfs>
  <cellXfs count="133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19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3" fontId="3" fillId="0" borderId="2" xfId="1" applyNumberFormat="1" applyFont="1" applyBorder="1" applyAlignment="1">
      <alignment horizontal="right"/>
    </xf>
    <xf numFmtId="0" fontId="19" fillId="0" borderId="2" xfId="0" applyFont="1" applyBorder="1" applyAlignment="1">
      <alignment horizontal="center" wrapText="1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10" borderId="1" xfId="0" applyFont="1" applyFill="1" applyBorder="1" applyAlignment="1"/>
    <xf numFmtId="0" fontId="0" fillId="10" borderId="1" xfId="0" applyNumberFormat="1" applyFont="1" applyFill="1" applyBorder="1" applyAlignment="1"/>
    <xf numFmtId="49" fontId="8" fillId="10" borderId="1" xfId="0" applyNumberFormat="1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/>
    <xf numFmtId="0" fontId="14" fillId="9" borderId="1" xfId="0" applyFont="1" applyFill="1" applyBorder="1" applyAlignment="1"/>
    <xf numFmtId="49" fontId="2" fillId="3" borderId="2" xfId="0" applyNumberFormat="1" applyFont="1" applyFill="1" applyBorder="1" applyAlignment="1">
      <alignment vertical="center" wrapText="1"/>
    </xf>
    <xf numFmtId="0" fontId="18" fillId="0" borderId="2" xfId="0" applyFont="1" applyBorder="1" applyAlignment="1">
      <alignment horizontal="right" wrapText="1"/>
    </xf>
    <xf numFmtId="49" fontId="5" fillId="2" borderId="2" xfId="0" applyNumberFormat="1" applyFont="1" applyFill="1" applyBorder="1" applyAlignment="1">
      <alignment vertical="center" wrapText="1"/>
    </xf>
    <xf numFmtId="0" fontId="18" fillId="10" borderId="2" xfId="0" applyFont="1" applyFill="1" applyBorder="1" applyAlignment="1">
      <alignment horizontal="right" vertical="top" wrapText="1"/>
    </xf>
    <xf numFmtId="0" fontId="18" fillId="10" borderId="2" xfId="0" applyFont="1" applyFill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17" fontId="18" fillId="10" borderId="2" xfId="0" applyNumberFormat="1" applyFont="1" applyFill="1" applyBorder="1" applyAlignment="1">
      <alignment horizontal="right" vertical="center"/>
    </xf>
    <xf numFmtId="3" fontId="18" fillId="10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17" fontId="18" fillId="10" borderId="2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23" fillId="10" borderId="2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 vertical="center" wrapText="1"/>
    </xf>
    <xf numFmtId="3" fontId="19" fillId="0" borderId="2" xfId="0" applyNumberFormat="1" applyFont="1" applyBorder="1"/>
    <xf numFmtId="0" fontId="19" fillId="0" borderId="2" xfId="0" applyFont="1" applyFill="1" applyBorder="1"/>
    <xf numFmtId="0" fontId="19" fillId="10" borderId="2" xfId="1" applyFont="1" applyFill="1" applyBorder="1"/>
    <xf numFmtId="0" fontId="18" fillId="10" borderId="2" xfId="0" applyFont="1" applyFill="1" applyBorder="1" applyAlignment="1">
      <alignment horizontal="center"/>
    </xf>
    <xf numFmtId="0" fontId="19" fillId="10" borderId="2" xfId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left"/>
    </xf>
    <xf numFmtId="3" fontId="22" fillId="0" borderId="2" xfId="1" applyNumberFormat="1" applyFont="1" applyBorder="1" applyAlignment="1">
      <alignment horizontal="right"/>
    </xf>
    <xf numFmtId="0" fontId="20" fillId="0" borderId="2" xfId="0" applyFont="1" applyBorder="1"/>
    <xf numFmtId="166" fontId="18" fillId="0" borderId="2" xfId="0" applyNumberFormat="1" applyFont="1" applyBorder="1"/>
    <xf numFmtId="166" fontId="19" fillId="10" borderId="2" xfId="0" applyNumberFormat="1" applyFont="1" applyFill="1" applyBorder="1"/>
    <xf numFmtId="0" fontId="19" fillId="0" borderId="2" xfId="0" applyFont="1" applyBorder="1"/>
    <xf numFmtId="3" fontId="18" fillId="0" borderId="2" xfId="0" applyNumberFormat="1" applyFont="1" applyBorder="1"/>
    <xf numFmtId="3" fontId="19" fillId="10" borderId="2" xfId="0" applyNumberFormat="1" applyFont="1" applyFill="1" applyBorder="1"/>
    <xf numFmtId="0" fontId="20" fillId="0" borderId="2" xfId="0" applyFont="1" applyBorder="1" applyAlignment="1">
      <alignment wrapText="1"/>
    </xf>
    <xf numFmtId="3" fontId="18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2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2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right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333375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333375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190500"/>
          <a:ext cx="5695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3"/>
  <sheetViews>
    <sheetView tabSelected="1" workbookViewId="0">
      <selection activeCell="I10" sqref="I10"/>
    </sheetView>
  </sheetViews>
  <sheetFormatPr baseColWidth="10" defaultColWidth="10.85546875" defaultRowHeight="11.25" customHeight="1"/>
  <cols>
    <col min="1" max="1" width="8.7109375" style="22" customWidth="1"/>
    <col min="2" max="2" width="16.7109375" style="22" customWidth="1"/>
    <col min="3" max="3" width="19.42578125" style="22" customWidth="1"/>
    <col min="4" max="4" width="9.42578125" style="22" customWidth="1"/>
    <col min="5" max="5" width="14.42578125" style="22" customWidth="1"/>
    <col min="6" max="6" width="11" style="22" customWidth="1"/>
    <col min="7" max="7" width="14" style="22" bestFit="1" customWidth="1"/>
    <col min="8" max="249" width="10.85546875" style="22" customWidth="1"/>
    <col min="250" max="16384" width="10.85546875" style="23"/>
  </cols>
  <sheetData>
    <row r="1" spans="1:7" ht="15" customHeight="1">
      <c r="A1" s="21"/>
      <c r="B1" s="21"/>
      <c r="C1" s="21"/>
      <c r="D1" s="21"/>
      <c r="E1" s="21"/>
      <c r="F1" s="21"/>
      <c r="G1" s="21"/>
    </row>
    <row r="2" spans="1:7" ht="15" customHeight="1">
      <c r="A2" s="21"/>
      <c r="B2" s="21"/>
      <c r="C2" s="21"/>
      <c r="D2" s="21"/>
      <c r="E2" s="21"/>
      <c r="F2" s="21"/>
      <c r="G2" s="21"/>
    </row>
    <row r="3" spans="1:7" ht="15" customHeight="1">
      <c r="A3" s="21"/>
      <c r="B3" s="21"/>
      <c r="C3" s="21"/>
      <c r="D3" s="21"/>
      <c r="E3" s="21"/>
      <c r="F3" s="21"/>
      <c r="G3" s="21"/>
    </row>
    <row r="4" spans="1:7" ht="15" customHeight="1">
      <c r="A4" s="21"/>
      <c r="B4" s="21"/>
      <c r="C4" s="21"/>
      <c r="D4" s="21"/>
      <c r="E4" s="21"/>
      <c r="F4" s="21"/>
      <c r="G4" s="21"/>
    </row>
    <row r="5" spans="1:7" ht="15" customHeight="1">
      <c r="A5" s="21"/>
      <c r="B5" s="21"/>
      <c r="C5" s="21"/>
      <c r="D5" s="21"/>
      <c r="E5" s="21"/>
      <c r="F5" s="21"/>
      <c r="G5" s="21"/>
    </row>
    <row r="6" spans="1:7" ht="15" customHeight="1">
      <c r="A6" s="21"/>
      <c r="B6" s="21"/>
      <c r="C6" s="21"/>
      <c r="D6" s="21"/>
      <c r="E6" s="21"/>
      <c r="F6" s="21"/>
      <c r="G6" s="21"/>
    </row>
    <row r="7" spans="1:7" ht="15" customHeight="1">
      <c r="A7" s="21"/>
      <c r="B7" s="21"/>
      <c r="C7" s="21"/>
      <c r="D7" s="21"/>
      <c r="E7" s="21"/>
      <c r="F7" s="21"/>
      <c r="G7" s="21"/>
    </row>
    <row r="8" spans="1:7" ht="15" customHeight="1">
      <c r="A8" s="21"/>
      <c r="B8" s="21"/>
      <c r="C8" s="21"/>
      <c r="D8" s="21"/>
      <c r="E8" s="21"/>
      <c r="F8" s="21"/>
      <c r="G8" s="21"/>
    </row>
    <row r="9" spans="1:7" ht="12" customHeight="1">
      <c r="A9" s="21"/>
      <c r="B9" s="57" t="s">
        <v>0</v>
      </c>
      <c r="C9" s="58" t="s">
        <v>1</v>
      </c>
      <c r="D9" s="24"/>
      <c r="E9" s="127" t="s">
        <v>2</v>
      </c>
      <c r="F9" s="128"/>
      <c r="G9" s="62">
        <v>350</v>
      </c>
    </row>
    <row r="10" spans="1:7" ht="24">
      <c r="A10" s="21"/>
      <c r="B10" s="59" t="s">
        <v>3</v>
      </c>
      <c r="C10" s="60" t="s">
        <v>77</v>
      </c>
      <c r="D10" s="25"/>
      <c r="E10" s="129" t="s">
        <v>4</v>
      </c>
      <c r="F10" s="130"/>
      <c r="G10" s="63" t="s">
        <v>90</v>
      </c>
    </row>
    <row r="11" spans="1:7" ht="15">
      <c r="A11" s="21"/>
      <c r="B11" s="59" t="s">
        <v>5</v>
      </c>
      <c r="C11" s="61" t="s">
        <v>6</v>
      </c>
      <c r="D11" s="25"/>
      <c r="E11" s="129" t="s">
        <v>7</v>
      </c>
      <c r="F11" s="130"/>
      <c r="G11" s="64">
        <v>2500</v>
      </c>
    </row>
    <row r="12" spans="1:7" ht="11.25" customHeight="1">
      <c r="A12" s="21"/>
      <c r="B12" s="59" t="s">
        <v>8</v>
      </c>
      <c r="C12" s="61" t="s">
        <v>9</v>
      </c>
      <c r="D12" s="25"/>
      <c r="E12" s="65" t="s">
        <v>10</v>
      </c>
      <c r="F12" s="66"/>
      <c r="G12" s="64">
        <v>900000</v>
      </c>
    </row>
    <row r="13" spans="1:7" ht="23.25">
      <c r="A13" s="21"/>
      <c r="B13" s="59" t="s">
        <v>11</v>
      </c>
      <c r="C13" s="61" t="s">
        <v>78</v>
      </c>
      <c r="D13" s="25"/>
      <c r="E13" s="129" t="s">
        <v>12</v>
      </c>
      <c r="F13" s="130"/>
      <c r="G13" s="69" t="s">
        <v>88</v>
      </c>
    </row>
    <row r="14" spans="1:7" ht="13.5" customHeight="1">
      <c r="A14" s="21"/>
      <c r="B14" s="59" t="s">
        <v>13</v>
      </c>
      <c r="C14" s="61" t="s">
        <v>14</v>
      </c>
      <c r="D14" s="25"/>
      <c r="E14" s="129" t="s">
        <v>15</v>
      </c>
      <c r="F14" s="130"/>
      <c r="G14" s="67" t="s">
        <v>16</v>
      </c>
    </row>
    <row r="15" spans="1:7" ht="25.5">
      <c r="A15" s="21"/>
      <c r="B15" s="59" t="s">
        <v>17</v>
      </c>
      <c r="C15" s="122">
        <v>44727</v>
      </c>
      <c r="D15" s="25"/>
      <c r="E15" s="131" t="s">
        <v>18</v>
      </c>
      <c r="F15" s="132"/>
      <c r="G15" s="68" t="s">
        <v>87</v>
      </c>
    </row>
    <row r="16" spans="1:7" ht="12" customHeight="1">
      <c r="A16" s="21"/>
      <c r="B16" s="26"/>
      <c r="C16" s="27"/>
      <c r="D16" s="24"/>
      <c r="E16" s="24"/>
      <c r="F16" s="24"/>
      <c r="G16" s="28"/>
    </row>
    <row r="17" spans="1:7" ht="12" customHeight="1">
      <c r="A17" s="21"/>
      <c r="B17" s="125" t="s">
        <v>19</v>
      </c>
      <c r="C17" s="126"/>
      <c r="D17" s="126"/>
      <c r="E17" s="126"/>
      <c r="F17" s="126"/>
      <c r="G17" s="126"/>
    </row>
    <row r="18" spans="1:7" ht="12" customHeight="1">
      <c r="A18" s="21"/>
      <c r="B18" s="24"/>
      <c r="C18" s="29"/>
      <c r="D18" s="29"/>
      <c r="E18" s="29"/>
      <c r="F18" s="24"/>
      <c r="G18" s="24"/>
    </row>
    <row r="19" spans="1:7" ht="12" customHeight="1">
      <c r="A19" s="21"/>
      <c r="B19" s="30" t="s">
        <v>20</v>
      </c>
      <c r="C19" s="31"/>
      <c r="D19" s="31"/>
      <c r="E19" s="31"/>
      <c r="F19" s="31"/>
      <c r="G19" s="31"/>
    </row>
    <row r="20" spans="1:7" ht="24" customHeight="1">
      <c r="A20" s="21"/>
      <c r="B20" s="121" t="s">
        <v>21</v>
      </c>
      <c r="C20" s="121" t="s">
        <v>22</v>
      </c>
      <c r="D20" s="121" t="s">
        <v>23</v>
      </c>
      <c r="E20" s="121" t="s">
        <v>24</v>
      </c>
      <c r="F20" s="121" t="s">
        <v>25</v>
      </c>
      <c r="G20" s="121" t="s">
        <v>26</v>
      </c>
    </row>
    <row r="21" spans="1:7" ht="15">
      <c r="A21" s="21"/>
      <c r="B21" s="70" t="s">
        <v>79</v>
      </c>
      <c r="C21" s="15" t="s">
        <v>27</v>
      </c>
      <c r="D21" s="15">
        <v>2</v>
      </c>
      <c r="E21" s="15" t="s">
        <v>33</v>
      </c>
      <c r="F21" s="71">
        <v>24000</v>
      </c>
      <c r="G21" s="71">
        <f>D21*F21</f>
        <v>48000</v>
      </c>
    </row>
    <row r="22" spans="1:7" ht="15">
      <c r="A22" s="21"/>
      <c r="B22" s="72" t="s">
        <v>80</v>
      </c>
      <c r="C22" s="15" t="s">
        <v>27</v>
      </c>
      <c r="D22" s="15">
        <v>1</v>
      </c>
      <c r="E22" s="15" t="s">
        <v>81</v>
      </c>
      <c r="F22" s="71">
        <v>24000</v>
      </c>
      <c r="G22" s="71">
        <f>D22*F22</f>
        <v>24000</v>
      </c>
    </row>
    <row r="23" spans="1:7" ht="12.75" customHeight="1">
      <c r="A23" s="21"/>
      <c r="B23" s="73" t="s">
        <v>82</v>
      </c>
      <c r="C23" s="74" t="s">
        <v>27</v>
      </c>
      <c r="D23" s="75">
        <v>1</v>
      </c>
      <c r="E23" s="74" t="s">
        <v>83</v>
      </c>
      <c r="F23" s="64">
        <v>24000</v>
      </c>
      <c r="G23" s="71">
        <f>D23*F23</f>
        <v>24000</v>
      </c>
    </row>
    <row r="24" spans="1:7" ht="12.75" customHeight="1">
      <c r="A24" s="21"/>
      <c r="B24" s="32" t="s">
        <v>28</v>
      </c>
      <c r="C24" s="33"/>
      <c r="D24" s="33"/>
      <c r="E24" s="33"/>
      <c r="F24" s="34"/>
      <c r="G24" s="35">
        <f>SUM(G21:G23)</f>
        <v>96000</v>
      </c>
    </row>
    <row r="25" spans="1:7" ht="12" customHeight="1">
      <c r="A25" s="21"/>
      <c r="B25" s="24"/>
      <c r="C25" s="24"/>
      <c r="D25" s="24"/>
      <c r="E25" s="24"/>
      <c r="F25" s="36"/>
      <c r="G25" s="36"/>
    </row>
    <row r="26" spans="1:7" ht="12" customHeight="1">
      <c r="A26" s="21"/>
      <c r="B26" s="30" t="s">
        <v>29</v>
      </c>
      <c r="C26" s="37"/>
      <c r="D26" s="37"/>
      <c r="E26" s="37"/>
      <c r="F26" s="31"/>
      <c r="G26" s="31"/>
    </row>
    <row r="27" spans="1:7" ht="24" customHeight="1">
      <c r="A27" s="21"/>
      <c r="B27" s="120" t="s">
        <v>21</v>
      </c>
      <c r="C27" s="121" t="s">
        <v>22</v>
      </c>
      <c r="D27" s="121" t="s">
        <v>23</v>
      </c>
      <c r="E27" s="120" t="s">
        <v>24</v>
      </c>
      <c r="F27" s="121" t="s">
        <v>25</v>
      </c>
      <c r="G27" s="120" t="s">
        <v>26</v>
      </c>
    </row>
    <row r="28" spans="1:7" ht="12" customHeight="1">
      <c r="A28" s="21"/>
      <c r="B28" s="76"/>
      <c r="C28" s="77"/>
      <c r="D28" s="77">
        <v>0</v>
      </c>
      <c r="E28" s="77"/>
      <c r="F28" s="76">
        <v>0</v>
      </c>
      <c r="G28" s="76">
        <v>0</v>
      </c>
    </row>
    <row r="29" spans="1:7" ht="12" customHeight="1">
      <c r="A29" s="21"/>
      <c r="B29" s="38" t="s">
        <v>30</v>
      </c>
      <c r="C29" s="39"/>
      <c r="D29" s="39"/>
      <c r="E29" s="39"/>
      <c r="F29" s="40"/>
      <c r="G29" s="40">
        <v>0</v>
      </c>
    </row>
    <row r="30" spans="1:7" ht="12" customHeight="1">
      <c r="A30" s="21"/>
      <c r="B30" s="24"/>
      <c r="C30" s="24"/>
      <c r="D30" s="24"/>
      <c r="E30" s="24"/>
      <c r="F30" s="36"/>
      <c r="G30" s="36"/>
    </row>
    <row r="31" spans="1:7" ht="12" customHeight="1">
      <c r="A31" s="21"/>
      <c r="B31" s="30" t="s">
        <v>31</v>
      </c>
      <c r="C31" s="37"/>
      <c r="D31" s="37"/>
      <c r="E31" s="37"/>
      <c r="F31" s="31"/>
      <c r="G31" s="31"/>
    </row>
    <row r="32" spans="1:7" ht="24" customHeight="1">
      <c r="A32" s="21"/>
      <c r="B32" s="120" t="s">
        <v>21</v>
      </c>
      <c r="C32" s="120" t="s">
        <v>22</v>
      </c>
      <c r="D32" s="120" t="s">
        <v>23</v>
      </c>
      <c r="E32" s="120" t="s">
        <v>24</v>
      </c>
      <c r="F32" s="121" t="s">
        <v>25</v>
      </c>
      <c r="G32" s="120" t="s">
        <v>26</v>
      </c>
    </row>
    <row r="33" spans="1:9" ht="12.75" customHeight="1">
      <c r="A33" s="21"/>
      <c r="B33" s="78" t="s">
        <v>32</v>
      </c>
      <c r="C33" s="16" t="s">
        <v>84</v>
      </c>
      <c r="D33" s="16">
        <v>0.2</v>
      </c>
      <c r="E33" s="16" t="s">
        <v>81</v>
      </c>
      <c r="F33" s="19">
        <v>200000</v>
      </c>
      <c r="G33" s="79">
        <f>D33*F33*1.19</f>
        <v>47600</v>
      </c>
      <c r="I33" s="22" t="s">
        <v>89</v>
      </c>
    </row>
    <row r="34" spans="1:9" ht="12.75" customHeight="1">
      <c r="A34" s="21"/>
      <c r="B34" s="78" t="s">
        <v>85</v>
      </c>
      <c r="C34" s="16" t="s">
        <v>84</v>
      </c>
      <c r="D34" s="16">
        <v>0.4</v>
      </c>
      <c r="E34" s="16" t="s">
        <v>81</v>
      </c>
      <c r="F34" s="19">
        <v>220000</v>
      </c>
      <c r="G34" s="79">
        <f>D34*F34*1.19</f>
        <v>104720</v>
      </c>
      <c r="I34" s="22" t="s">
        <v>89</v>
      </c>
    </row>
    <row r="35" spans="1:9" ht="15">
      <c r="A35" s="21"/>
      <c r="B35" s="32" t="s">
        <v>34</v>
      </c>
      <c r="C35" s="33"/>
      <c r="D35" s="33"/>
      <c r="E35" s="33"/>
      <c r="F35" s="34"/>
      <c r="G35" s="35">
        <f>SUM(G33:G34)</f>
        <v>152320</v>
      </c>
      <c r="I35" s="22" t="s">
        <v>89</v>
      </c>
    </row>
    <row r="36" spans="1:9" ht="12.75" customHeight="1">
      <c r="A36" s="21"/>
      <c r="B36" s="24"/>
      <c r="C36" s="24"/>
      <c r="D36" s="24"/>
      <c r="E36" s="24"/>
      <c r="F36" s="36"/>
      <c r="G36" s="36"/>
    </row>
    <row r="37" spans="1:9" ht="12.75" customHeight="1">
      <c r="A37" s="21"/>
      <c r="B37" s="30" t="s">
        <v>35</v>
      </c>
      <c r="C37" s="37"/>
      <c r="D37" s="37"/>
      <c r="E37" s="37"/>
      <c r="F37" s="31"/>
      <c r="G37" s="31"/>
    </row>
    <row r="38" spans="1:9" ht="24">
      <c r="A38" s="21"/>
      <c r="B38" s="121" t="s">
        <v>36</v>
      </c>
      <c r="C38" s="121" t="s">
        <v>37</v>
      </c>
      <c r="D38" s="121" t="s">
        <v>38</v>
      </c>
      <c r="E38" s="121" t="s">
        <v>24</v>
      </c>
      <c r="F38" s="121" t="s">
        <v>25</v>
      </c>
      <c r="G38" s="121" t="s">
        <v>26</v>
      </c>
    </row>
    <row r="39" spans="1:9" ht="12.75" customHeight="1">
      <c r="A39" s="21"/>
      <c r="B39" s="80" t="s">
        <v>39</v>
      </c>
      <c r="C39" s="15"/>
      <c r="D39" s="17"/>
      <c r="E39" s="16"/>
      <c r="F39" s="81"/>
      <c r="G39" s="82"/>
    </row>
    <row r="40" spans="1:9" ht="12.75" customHeight="1">
      <c r="A40" s="21"/>
      <c r="B40" s="83" t="s">
        <v>40</v>
      </c>
      <c r="C40" s="15" t="s">
        <v>41</v>
      </c>
      <c r="D40" s="17">
        <v>120</v>
      </c>
      <c r="E40" s="16" t="s">
        <v>33</v>
      </c>
      <c r="F40" s="84">
        <v>592</v>
      </c>
      <c r="G40" s="85">
        <f>(D40*F40)*1.19</f>
        <v>84537.599999999991</v>
      </c>
    </row>
    <row r="41" spans="1:9" ht="12.75" customHeight="1">
      <c r="A41" s="21"/>
      <c r="B41" s="83" t="s">
        <v>42</v>
      </c>
      <c r="C41" s="15" t="s">
        <v>41</v>
      </c>
      <c r="D41" s="17">
        <v>50</v>
      </c>
      <c r="E41" s="15" t="s">
        <v>33</v>
      </c>
      <c r="F41" s="84">
        <v>2760</v>
      </c>
      <c r="G41" s="85">
        <f t="shared" ref="G41" si="0">(D41*F41)*1.19</f>
        <v>164220</v>
      </c>
    </row>
    <row r="42" spans="1:9" ht="12.75" customHeight="1">
      <c r="A42" s="21"/>
      <c r="B42" s="86" t="s">
        <v>43</v>
      </c>
      <c r="C42" s="20"/>
      <c r="D42" s="18"/>
      <c r="E42" s="16"/>
      <c r="F42" s="87"/>
      <c r="G42" s="85"/>
    </row>
    <row r="43" spans="1:9" ht="12.75" customHeight="1">
      <c r="A43" s="21"/>
      <c r="B43" s="88" t="s">
        <v>44</v>
      </c>
      <c r="C43" s="20" t="s">
        <v>41</v>
      </c>
      <c r="D43" s="18">
        <v>200</v>
      </c>
      <c r="E43" s="16" t="s">
        <v>33</v>
      </c>
      <c r="F43" s="87">
        <v>576</v>
      </c>
      <c r="G43" s="85">
        <f t="shared" ref="G43" si="1">(D43*F43)*1.19</f>
        <v>137088</v>
      </c>
    </row>
    <row r="44" spans="1:9" ht="12" customHeight="1">
      <c r="A44" s="21"/>
      <c r="B44" s="80" t="s">
        <v>45</v>
      </c>
      <c r="C44" s="15"/>
      <c r="D44" s="17"/>
      <c r="E44" s="16"/>
      <c r="F44" s="84"/>
      <c r="G44" s="85"/>
    </row>
    <row r="45" spans="1:9" ht="12" customHeight="1">
      <c r="A45" s="21"/>
      <c r="B45" s="83" t="s">
        <v>46</v>
      </c>
      <c r="C45" s="15" t="s">
        <v>47</v>
      </c>
      <c r="D45" s="17">
        <v>1</v>
      </c>
      <c r="E45" s="15" t="s">
        <v>33</v>
      </c>
      <c r="F45" s="84">
        <v>9488</v>
      </c>
      <c r="G45" s="85">
        <f t="shared" ref="G45" si="2">(D45*F45)*1.19</f>
        <v>11290.72</v>
      </c>
    </row>
    <row r="46" spans="1:9" ht="12" customHeight="1">
      <c r="A46" s="21"/>
      <c r="B46" s="41" t="s">
        <v>48</v>
      </c>
      <c r="C46" s="42"/>
      <c r="D46" s="42"/>
      <c r="E46" s="42"/>
      <c r="F46" s="43"/>
      <c r="G46" s="44">
        <f>SUM(G39:G45)</f>
        <v>397136.31999999995</v>
      </c>
    </row>
    <row r="47" spans="1:9" ht="12" customHeight="1">
      <c r="A47" s="21"/>
      <c r="B47" s="24"/>
      <c r="C47" s="24"/>
      <c r="D47" s="24"/>
      <c r="E47" s="45"/>
      <c r="F47" s="36"/>
      <c r="G47" s="36"/>
    </row>
    <row r="48" spans="1:9" ht="12" customHeight="1">
      <c r="A48" s="21"/>
      <c r="B48" s="30" t="s">
        <v>49</v>
      </c>
      <c r="C48" s="37"/>
      <c r="D48" s="37"/>
      <c r="E48" s="37"/>
      <c r="F48" s="31"/>
      <c r="G48" s="31"/>
    </row>
    <row r="49" spans="1:249" ht="12" customHeight="1">
      <c r="A49" s="21"/>
      <c r="B49" s="120" t="s">
        <v>50</v>
      </c>
      <c r="C49" s="121" t="s">
        <v>37</v>
      </c>
      <c r="D49" s="121" t="s">
        <v>38</v>
      </c>
      <c r="E49" s="120" t="s">
        <v>24</v>
      </c>
      <c r="F49" s="121" t="s">
        <v>25</v>
      </c>
      <c r="G49" s="120" t="s">
        <v>26</v>
      </c>
    </row>
    <row r="50" spans="1:249" ht="12.75" customHeight="1">
      <c r="A50" s="21"/>
      <c r="B50" s="89"/>
      <c r="C50" s="90"/>
      <c r="D50" s="90">
        <v>0</v>
      </c>
      <c r="E50" s="90"/>
      <c r="F50" s="91">
        <v>0</v>
      </c>
      <c r="G50" s="91">
        <v>0</v>
      </c>
    </row>
    <row r="51" spans="1:249" s="46" customFormat="1" ht="12.75" customHeight="1">
      <c r="B51" s="41" t="s">
        <v>86</v>
      </c>
      <c r="C51" s="42"/>
      <c r="D51" s="42"/>
      <c r="E51" s="42"/>
      <c r="F51" s="43"/>
      <c r="G51" s="44">
        <v>0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47"/>
      <c r="ER51" s="47"/>
      <c r="ES51" s="47"/>
      <c r="ET51" s="47"/>
      <c r="EU51" s="47"/>
      <c r="EV51" s="47"/>
      <c r="EW51" s="47"/>
      <c r="EX51" s="47"/>
      <c r="EY51" s="47"/>
      <c r="EZ51" s="47"/>
      <c r="FA51" s="47"/>
      <c r="FB51" s="47"/>
      <c r="FC51" s="47"/>
      <c r="FD51" s="47"/>
      <c r="FE51" s="47"/>
      <c r="FF51" s="47"/>
      <c r="FG51" s="47"/>
      <c r="FH51" s="47"/>
      <c r="FI51" s="47"/>
      <c r="FJ51" s="47"/>
      <c r="FK51" s="47"/>
      <c r="FL51" s="47"/>
      <c r="FM51" s="47"/>
      <c r="FN51" s="47"/>
      <c r="FO51" s="47"/>
      <c r="FP51" s="47"/>
      <c r="FQ51" s="47"/>
      <c r="FR51" s="47"/>
      <c r="FS51" s="47"/>
      <c r="FT51" s="47"/>
      <c r="FU51" s="47"/>
      <c r="FV51" s="47"/>
      <c r="FW51" s="47"/>
      <c r="FX51" s="47"/>
      <c r="FY51" s="47"/>
      <c r="FZ51" s="47"/>
      <c r="GA51" s="47"/>
      <c r="GB51" s="47"/>
      <c r="GC51" s="47"/>
      <c r="GD51" s="47"/>
      <c r="GE51" s="47"/>
      <c r="GF51" s="47"/>
      <c r="GG51" s="47"/>
      <c r="GH51" s="47"/>
      <c r="GI51" s="47"/>
      <c r="GJ51" s="47"/>
      <c r="GK51" s="47"/>
      <c r="GL51" s="47"/>
      <c r="GM51" s="47"/>
      <c r="GN51" s="47"/>
      <c r="GO51" s="47"/>
      <c r="GP51" s="47"/>
      <c r="GQ51" s="47"/>
      <c r="GR51" s="47"/>
      <c r="GS51" s="47"/>
      <c r="GT51" s="47"/>
      <c r="GU51" s="47"/>
      <c r="GV51" s="47"/>
      <c r="GW51" s="47"/>
      <c r="GX51" s="47"/>
      <c r="GY51" s="47"/>
      <c r="GZ51" s="47"/>
      <c r="HA51" s="47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</row>
    <row r="52" spans="1:249" s="46" customFormat="1" ht="15" customHeight="1">
      <c r="B52" s="48"/>
      <c r="C52" s="49"/>
      <c r="D52" s="49"/>
      <c r="E52" s="49"/>
      <c r="F52" s="50"/>
      <c r="G52" s="51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47"/>
      <c r="ER52" s="47"/>
      <c r="ES52" s="47"/>
      <c r="ET52" s="47"/>
      <c r="EU52" s="47"/>
      <c r="EV52" s="47"/>
      <c r="EW52" s="47"/>
      <c r="EX52" s="47"/>
      <c r="EY52" s="47"/>
      <c r="EZ52" s="47"/>
      <c r="FA52" s="47"/>
      <c r="FB52" s="47"/>
      <c r="FC52" s="47"/>
      <c r="FD52" s="47"/>
      <c r="FE52" s="47"/>
      <c r="FF52" s="47"/>
      <c r="FG52" s="47"/>
      <c r="FH52" s="47"/>
      <c r="FI52" s="47"/>
      <c r="FJ52" s="47"/>
      <c r="FK52" s="47"/>
      <c r="FL52" s="47"/>
      <c r="FM52" s="47"/>
      <c r="FN52" s="47"/>
      <c r="FO52" s="47"/>
      <c r="FP52" s="47"/>
      <c r="FQ52" s="47"/>
      <c r="FR52" s="47"/>
      <c r="FS52" s="47"/>
      <c r="FT52" s="47"/>
      <c r="FU52" s="47"/>
      <c r="FV52" s="47"/>
      <c r="FW52" s="47"/>
      <c r="FX52" s="47"/>
      <c r="FY52" s="47"/>
      <c r="FZ52" s="47"/>
      <c r="GA52" s="47"/>
      <c r="GB52" s="47"/>
      <c r="GC52" s="47"/>
      <c r="GD52" s="47"/>
      <c r="GE52" s="47"/>
      <c r="GF52" s="47"/>
      <c r="GG52" s="47"/>
      <c r="GH52" s="47"/>
      <c r="GI52" s="47"/>
      <c r="GJ52" s="47"/>
      <c r="GK52" s="47"/>
      <c r="GL52" s="47"/>
      <c r="GM52" s="47"/>
      <c r="GN52" s="47"/>
      <c r="GO52" s="47"/>
      <c r="GP52" s="47"/>
      <c r="GQ52" s="47"/>
      <c r="GR52" s="47"/>
      <c r="GS52" s="47"/>
      <c r="GT52" s="47"/>
      <c r="GU52" s="47"/>
      <c r="GV52" s="47"/>
      <c r="GW52" s="47"/>
      <c r="GX52" s="47"/>
      <c r="GY52" s="47"/>
      <c r="GZ52" s="47"/>
      <c r="HA52" s="47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</row>
    <row r="53" spans="1:249" ht="12" customHeight="1">
      <c r="A53" s="21"/>
      <c r="B53" s="24"/>
      <c r="C53" s="24"/>
      <c r="D53" s="24"/>
      <c r="E53" s="24"/>
      <c r="F53" s="36"/>
      <c r="G53" s="36"/>
    </row>
    <row r="54" spans="1:249" ht="12" customHeight="1">
      <c r="A54" s="21"/>
      <c r="B54" s="92" t="s">
        <v>51</v>
      </c>
      <c r="C54" s="93"/>
      <c r="D54" s="93"/>
      <c r="E54" s="93"/>
      <c r="F54" s="93"/>
      <c r="G54" s="94">
        <f>G24+G35+G46+G52</f>
        <v>645456.31999999995</v>
      </c>
    </row>
    <row r="55" spans="1:249" ht="12" customHeight="1">
      <c r="A55" s="21"/>
      <c r="B55" s="95" t="s">
        <v>52</v>
      </c>
      <c r="C55" s="53"/>
      <c r="D55" s="53"/>
      <c r="E55" s="53"/>
      <c r="F55" s="53"/>
      <c r="G55" s="96">
        <f>G54*0.05</f>
        <v>32272.815999999999</v>
      </c>
    </row>
    <row r="56" spans="1:249" ht="12" customHeight="1">
      <c r="A56" s="21"/>
      <c r="B56" s="97" t="s">
        <v>53</v>
      </c>
      <c r="C56" s="52"/>
      <c r="D56" s="52"/>
      <c r="E56" s="52"/>
      <c r="F56" s="52"/>
      <c r="G56" s="98">
        <f>G55+G54</f>
        <v>677729.13599999994</v>
      </c>
    </row>
    <row r="57" spans="1:249" ht="12" customHeight="1">
      <c r="A57" s="21"/>
      <c r="B57" s="95" t="s">
        <v>54</v>
      </c>
      <c r="C57" s="53"/>
      <c r="D57" s="53"/>
      <c r="E57" s="53"/>
      <c r="F57" s="53"/>
      <c r="G57" s="96">
        <f>G12</f>
        <v>900000</v>
      </c>
    </row>
    <row r="58" spans="1:249" ht="12" customHeight="1">
      <c r="A58" s="21"/>
      <c r="B58" s="99" t="s">
        <v>55</v>
      </c>
      <c r="C58" s="100"/>
      <c r="D58" s="100"/>
      <c r="E58" s="100"/>
      <c r="F58" s="100"/>
      <c r="G58" s="101">
        <f>G57-G56</f>
        <v>222270.86400000006</v>
      </c>
    </row>
    <row r="59" spans="1:249" ht="12" customHeight="1">
      <c r="A59" s="21"/>
      <c r="B59" s="6" t="s">
        <v>56</v>
      </c>
      <c r="C59" s="7"/>
      <c r="D59" s="7"/>
      <c r="E59" s="7"/>
      <c r="F59" s="7"/>
      <c r="G59" s="3"/>
    </row>
    <row r="60" spans="1:249" ht="12.75" customHeight="1">
      <c r="A60" s="21"/>
      <c r="B60" s="8"/>
      <c r="C60" s="7"/>
      <c r="D60" s="7"/>
      <c r="E60" s="7"/>
      <c r="F60" s="7"/>
      <c r="G60" s="3"/>
    </row>
    <row r="61" spans="1:249" ht="12" customHeight="1">
      <c r="A61" s="21"/>
      <c r="B61" s="54" t="s">
        <v>57</v>
      </c>
      <c r="C61" s="5"/>
      <c r="D61" s="5"/>
      <c r="E61" s="5"/>
      <c r="F61" s="5"/>
      <c r="G61" s="3"/>
    </row>
    <row r="62" spans="1:249" ht="12.75" customHeight="1">
      <c r="A62" s="21"/>
      <c r="B62" s="102" t="s">
        <v>58</v>
      </c>
      <c r="C62" s="103"/>
      <c r="D62" s="103"/>
      <c r="E62" s="103"/>
      <c r="F62" s="103"/>
      <c r="G62" s="104"/>
    </row>
    <row r="63" spans="1:249" ht="12" customHeight="1">
      <c r="A63" s="21"/>
      <c r="B63" s="105" t="s">
        <v>59</v>
      </c>
      <c r="C63" s="5"/>
      <c r="D63" s="5"/>
      <c r="E63" s="5"/>
      <c r="F63" s="55"/>
      <c r="G63" s="106"/>
    </row>
    <row r="64" spans="1:249" ht="12" customHeight="1">
      <c r="A64" s="21"/>
      <c r="B64" s="105" t="s">
        <v>60</v>
      </c>
      <c r="C64" s="5"/>
      <c r="D64" s="5"/>
      <c r="E64" s="5"/>
      <c r="F64" s="5"/>
      <c r="G64" s="106"/>
    </row>
    <row r="65" spans="1:7" ht="12.75" customHeight="1">
      <c r="A65" s="21"/>
      <c r="B65" s="105" t="s">
        <v>61</v>
      </c>
      <c r="C65" s="5"/>
      <c r="D65" s="5"/>
      <c r="E65" s="5"/>
      <c r="F65" s="5"/>
      <c r="G65" s="106"/>
    </row>
    <row r="66" spans="1:7" ht="15.6" customHeight="1">
      <c r="A66" s="21"/>
      <c r="B66" s="105" t="s">
        <v>62</v>
      </c>
      <c r="C66" s="5"/>
      <c r="D66" s="5"/>
      <c r="E66" s="5"/>
      <c r="F66" s="5"/>
      <c r="G66" s="106"/>
    </row>
    <row r="67" spans="1:7" ht="11.25" customHeight="1">
      <c r="B67" s="107" t="s">
        <v>63</v>
      </c>
      <c r="C67" s="108"/>
      <c r="D67" s="108"/>
      <c r="E67" s="108"/>
      <c r="F67" s="108"/>
      <c r="G67" s="109"/>
    </row>
    <row r="68" spans="1:7" ht="11.25" customHeight="1">
      <c r="B68" s="10"/>
      <c r="C68" s="5"/>
      <c r="D68" s="5"/>
      <c r="E68" s="5"/>
      <c r="F68" s="5"/>
      <c r="G68" s="3"/>
    </row>
    <row r="69" spans="1:7" ht="11.25" customHeight="1">
      <c r="B69" s="123" t="s">
        <v>64</v>
      </c>
      <c r="C69" s="124"/>
      <c r="D69" s="56"/>
      <c r="E69" s="1"/>
      <c r="F69" s="1"/>
      <c r="G69" s="3"/>
    </row>
    <row r="70" spans="1:7" ht="11.25" customHeight="1">
      <c r="B70" s="110" t="s">
        <v>50</v>
      </c>
      <c r="C70" s="110" t="s">
        <v>65</v>
      </c>
      <c r="D70" s="111" t="s">
        <v>66</v>
      </c>
      <c r="E70" s="1"/>
      <c r="F70" s="1"/>
      <c r="G70" s="3"/>
    </row>
    <row r="71" spans="1:7" ht="11.25" customHeight="1">
      <c r="B71" s="112" t="s">
        <v>67</v>
      </c>
      <c r="C71" s="113">
        <f>+G24</f>
        <v>96000</v>
      </c>
      <c r="D71" s="114">
        <f>(C71/C77)</f>
        <v>0.14164950995997908</v>
      </c>
      <c r="E71" s="1"/>
      <c r="F71" s="1"/>
      <c r="G71" s="3"/>
    </row>
    <row r="72" spans="1:7" ht="11.25" customHeight="1">
      <c r="B72" s="112" t="s">
        <v>68</v>
      </c>
      <c r="C72" s="115">
        <f>+G29</f>
        <v>0</v>
      </c>
      <c r="D72" s="114">
        <v>0</v>
      </c>
      <c r="E72" s="1"/>
      <c r="F72" s="1"/>
      <c r="G72" s="3"/>
    </row>
    <row r="73" spans="1:7" ht="11.25" customHeight="1">
      <c r="B73" s="112" t="s">
        <v>69</v>
      </c>
      <c r="C73" s="113">
        <f>+G35</f>
        <v>152320</v>
      </c>
      <c r="D73" s="114">
        <f>(C73/C77)</f>
        <v>0.2247505558031668</v>
      </c>
      <c r="E73" s="1"/>
      <c r="F73" s="1"/>
      <c r="G73" s="3"/>
    </row>
    <row r="74" spans="1:7" ht="11.25" customHeight="1">
      <c r="B74" s="112" t="s">
        <v>36</v>
      </c>
      <c r="C74" s="113">
        <f>+G46</f>
        <v>397136.31999999995</v>
      </c>
      <c r="D74" s="114">
        <f>(C74/C77)</f>
        <v>0.58598088661780656</v>
      </c>
      <c r="E74" s="1"/>
      <c r="F74" s="1"/>
      <c r="G74" s="3"/>
    </row>
    <row r="75" spans="1:7" ht="11.25" customHeight="1">
      <c r="B75" s="112" t="s">
        <v>70</v>
      </c>
      <c r="C75" s="116">
        <f>+G52</f>
        <v>0</v>
      </c>
      <c r="D75" s="114">
        <f>(C75/C77)</f>
        <v>0</v>
      </c>
      <c r="E75" s="2"/>
      <c r="F75" s="2"/>
      <c r="G75" s="3"/>
    </row>
    <row r="76" spans="1:7" ht="11.25" customHeight="1">
      <c r="B76" s="112" t="s">
        <v>71</v>
      </c>
      <c r="C76" s="116">
        <f>+G55</f>
        <v>32272.815999999999</v>
      </c>
      <c r="D76" s="114">
        <f>(C76/C77)</f>
        <v>4.7619047619047623E-2</v>
      </c>
      <c r="E76" s="2"/>
      <c r="F76" s="2"/>
      <c r="G76" s="3"/>
    </row>
    <row r="77" spans="1:7" ht="11.25" customHeight="1">
      <c r="B77" s="110" t="s">
        <v>72</v>
      </c>
      <c r="C77" s="117">
        <f>SUM(C71:C76)</f>
        <v>677729.13599999994</v>
      </c>
      <c r="D77" s="118">
        <f>SUM(D71:D76)</f>
        <v>1</v>
      </c>
      <c r="E77" s="2"/>
      <c r="F77" s="2"/>
      <c r="G77" s="3"/>
    </row>
    <row r="78" spans="1:7" ht="11.25" customHeight="1">
      <c r="B78" s="8"/>
      <c r="C78" s="7"/>
      <c r="D78" s="7"/>
      <c r="E78" s="7"/>
      <c r="F78" s="7"/>
      <c r="G78" s="3"/>
    </row>
    <row r="79" spans="1:7" ht="11.25" customHeight="1">
      <c r="B79" s="9"/>
      <c r="C79" s="7"/>
      <c r="D79" s="7"/>
      <c r="E79" s="7"/>
      <c r="F79" s="7"/>
      <c r="G79" s="3"/>
    </row>
    <row r="80" spans="1:7" ht="11.25" customHeight="1">
      <c r="B80" s="14"/>
      <c r="C80" s="13" t="s">
        <v>73</v>
      </c>
      <c r="D80" s="14"/>
      <c r="E80" s="14"/>
      <c r="F80" s="2"/>
      <c r="G80" s="3"/>
    </row>
    <row r="81" spans="2:7" ht="11.25" customHeight="1">
      <c r="B81" s="110" t="s">
        <v>74</v>
      </c>
      <c r="C81" s="119">
        <v>300</v>
      </c>
      <c r="D81" s="119">
        <v>350</v>
      </c>
      <c r="E81" s="119">
        <v>400</v>
      </c>
      <c r="F81" s="12"/>
      <c r="G81" s="4"/>
    </row>
    <row r="82" spans="2:7" ht="11.25" customHeight="1">
      <c r="B82" s="110" t="s">
        <v>75</v>
      </c>
      <c r="C82" s="117">
        <f>(G56/C81)</f>
        <v>2259.0971199999999</v>
      </c>
      <c r="D82" s="117">
        <f>(G56/D81)</f>
        <v>1936.3689599999998</v>
      </c>
      <c r="E82" s="117">
        <f>(G56/E81)</f>
        <v>1694.3228399999998</v>
      </c>
      <c r="F82" s="12"/>
      <c r="G82" s="4"/>
    </row>
    <row r="83" spans="2:7" ht="11.25" customHeight="1">
      <c r="B83" s="11" t="s">
        <v>76</v>
      </c>
      <c r="C83" s="5"/>
      <c r="D83" s="5"/>
      <c r="E83" s="5"/>
      <c r="F83" s="5"/>
      <c r="G83" s="5"/>
    </row>
  </sheetData>
  <mergeCells count="8">
    <mergeCell ref="B69:C69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AVENA-VICIA</vt:lpstr>
      <vt:lpstr>'AVENA-VICIA'!Área_de_impresión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Munoz Acuna Claudio A</cp:lastModifiedBy>
  <cp:revision/>
  <cp:lastPrinted>2022-05-16T16:14:47Z</cp:lastPrinted>
  <dcterms:created xsi:type="dcterms:W3CDTF">2020-11-27T12:49:26Z</dcterms:created>
  <dcterms:modified xsi:type="dcterms:W3CDTF">2022-06-22T00:11:25Z</dcterms:modified>
  <cp:category/>
  <cp:contentStatus/>
</cp:coreProperties>
</file>