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AVENA-VICIA" sheetId="11" r:id="rId1"/>
  </sheets>
  <definedNames>
    <definedName name="_xlnm.Print_Area" localSheetId="0">'AVENA-VICIA'!$A$1:$G$81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1" l="1"/>
  <c r="G42" i="11"/>
  <c r="G43" i="11"/>
  <c r="G44" i="11"/>
  <c r="G45" i="11"/>
  <c r="G40" i="11"/>
  <c r="G33" i="11"/>
  <c r="G34" i="11"/>
  <c r="G32" i="11"/>
  <c r="G22" i="11" l="1"/>
  <c r="G21" i="11"/>
  <c r="G12" i="11"/>
  <c r="G56" i="11" s="1"/>
  <c r="C71" i="11"/>
  <c r="C74" i="11"/>
  <c r="G23" i="11" l="1"/>
  <c r="C70" i="11" s="1"/>
  <c r="G46" i="11"/>
  <c r="C73" i="11" s="1"/>
  <c r="G35" i="11"/>
  <c r="C72" i="11" s="1"/>
  <c r="G53" i="11" l="1"/>
  <c r="G54" i="11" s="1"/>
  <c r="C75" i="11" s="1"/>
  <c r="C76" i="11" s="1"/>
  <c r="D73" i="11" s="1"/>
  <c r="D75" i="11" l="1"/>
  <c r="D70" i="11"/>
  <c r="D74" i="11"/>
  <c r="D72" i="11"/>
  <c r="G55" i="11"/>
  <c r="G57" i="11" s="1"/>
  <c r="C80" i="11" l="1"/>
  <c r="D76" i="11"/>
  <c r="E80" i="11"/>
  <c r="D80" i="11"/>
</calcChain>
</file>

<file path=xl/sharedStrings.xml><?xml version="1.0" encoding="utf-8"?>
<sst xmlns="http://schemas.openxmlformats.org/spreadsheetml/2006/main" count="122" uniqueCount="91">
  <si>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</si>
  <si>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</si>
  <si>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</si>
  <si>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</si>
  <si>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</si>
  <si>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</si>
  <si>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</si>
  <si>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</si>
  <si>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</si>
  <si>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</si>
  <si>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</si>
  <si>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</si>
  <si>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</si>
  <si>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</si>
  <si>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</si>
  <si>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</si>
  <si>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</si>
  <si>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</si>
  <si>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</si>
  <si>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</si>
  <si>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</si>
  <si>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</si>
  <si>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</si>
  <si>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</si>
  <si>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</si>
  <si>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Noviembre-Diciembre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</si>
  <si>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</si>
  <si>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</si>
  <si>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</si>
  <si>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</si>
  <si>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</si>
  <si>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</si>
  <si>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</si>
  <si>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</si>
  <si>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</si>
  <si>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</si>
  <si>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</si>
  <si>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</si>
  <si>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</si>
  <si>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</si>
  <si>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</si>
  <si>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</si>
  <si>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</si>
  <si>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</si>
  <si>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</si>
  <si>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</si>
  <si>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</si>
  <si>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</si>
  <si>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</si>
  <si>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</si>
  <si>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</si>
  <si>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</si>
  <si>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</si>
  <si>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</si>
  <si>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</si>
  <si>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</si>
  <si>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</si>
  <si>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BIO BIO</t>
  </si>
  <si>
    <t>LOS ANGELES</t>
  </si>
  <si>
    <t>TODAS</t>
  </si>
  <si>
    <t>Mezcla 9-41-12</t>
  </si>
  <si>
    <t>Septiembre</t>
  </si>
  <si>
    <t>Rastra</t>
  </si>
  <si>
    <t>Diciembre</t>
  </si>
  <si>
    <t>Siembra</t>
  </si>
  <si>
    <t>Lt</t>
  </si>
  <si>
    <t>RENDIMIENTO (FARDOS/Há.)</t>
  </si>
  <si>
    <t>AVENA-VICIA</t>
  </si>
  <si>
    <t>STRIGOSA-ATROPURPUREA</t>
  </si>
  <si>
    <t>VENTA LOCAL</t>
  </si>
  <si>
    <t>Aplicación fertilizante (nitrogeno)</t>
  </si>
  <si>
    <t>Acarreo fardos</t>
  </si>
  <si>
    <t>Marzo</t>
  </si>
  <si>
    <t>Enfardado</t>
  </si>
  <si>
    <t>fardo</t>
  </si>
  <si>
    <t>Semillas</t>
  </si>
  <si>
    <t>Avena strigosa</t>
  </si>
  <si>
    <t>Vicia Atropurpurea</t>
  </si>
  <si>
    <t>Fertilizantes</t>
  </si>
  <si>
    <t>Desinfectantes</t>
  </si>
  <si>
    <t>Indar-flo</t>
  </si>
  <si>
    <t>PRECIO ESPERADO ($/fardos)</t>
  </si>
  <si>
    <t>ESCENARIOS COSTO UNITARIO  ($/fardo)</t>
  </si>
  <si>
    <t>Rendimiento (fardo/hà)</t>
  </si>
  <si>
    <t>Costo unitario ($/fardo) (*)</t>
  </si>
  <si>
    <t>Subtotal Otros</t>
  </si>
  <si>
    <t>Daño Mecanico(pájaros)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</si>
  <si>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</si>
  <si>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</si>
  <si>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marzo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</si>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</sst>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$&quot;\ #,##0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3"/>
    <xf numFmtId="0" fontId="1" fillId="0" borderId="3"/>
  </cellStyleXfs>
  <cellXfs count="114">
    <xf numFmtId="0" fontId="0" fillId="0" borderId="0" xfId="0" applyFont="1" applyAlignment="1"/>
    <xf numFmtId="49" fontId="2" fillId="2" borderId="1" xfId="0" applyNumberFormat="1" applyFont="1" applyFill="1" applyBorder="1" applyAlignment="1">
      <alignment wrapText="1"/>
    </xf>
    <xf numFmtId="49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3" xfId="0" applyFont="1" applyFill="1" applyBorder="1" applyAlignment="1"/>
    <xf numFmtId="0" fontId="2" fillId="0" borderId="3" xfId="0" applyNumberFormat="1" applyFont="1" applyBorder="1" applyAlignment="1"/>
    <xf numFmtId="0" fontId="2" fillId="0" borderId="3" xfId="0" applyFont="1" applyBorder="1" applyAlignment="1"/>
    <xf numFmtId="49" fontId="6" fillId="3" borderId="3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right" wrapText="1"/>
    </xf>
    <xf numFmtId="3" fontId="7" fillId="0" borderId="4" xfId="0" applyNumberFormat="1" applyFont="1" applyBorder="1" applyAlignment="1">
      <alignment horizontal="right"/>
    </xf>
    <xf numFmtId="0" fontId="7" fillId="10" borderId="4" xfId="0" applyFont="1" applyFill="1" applyBorder="1" applyAlignment="1">
      <alignment horizontal="right" vertical="top" wrapText="1"/>
    </xf>
    <xf numFmtId="17" fontId="7" fillId="10" borderId="4" xfId="0" applyNumberFormat="1" applyFont="1" applyFill="1" applyBorder="1" applyAlignment="1">
      <alignment horizontal="right" vertical="center"/>
    </xf>
    <xf numFmtId="0" fontId="7" fillId="10" borderId="4" xfId="0" applyFont="1" applyFill="1" applyBorder="1" applyAlignment="1">
      <alignment horizontal="right"/>
    </xf>
    <xf numFmtId="3" fontId="7" fillId="10" borderId="4" xfId="0" applyNumberFormat="1" applyFont="1" applyFill="1" applyBorder="1" applyAlignment="1">
      <alignment horizontal="right"/>
    </xf>
    <xf numFmtId="17" fontId="7" fillId="10" borderId="4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/>
    <xf numFmtId="0" fontId="2" fillId="2" borderId="3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left"/>
    </xf>
    <xf numFmtId="49" fontId="6" fillId="5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3" fontId="9" fillId="0" borderId="4" xfId="0" applyNumberFormat="1" applyFont="1" applyBorder="1"/>
    <xf numFmtId="0" fontId="9" fillId="0" borderId="4" xfId="0" applyFont="1" applyFill="1" applyBorder="1"/>
    <xf numFmtId="3" fontId="2" fillId="2" borderId="3" xfId="0" applyNumberFormat="1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9" fillId="0" borderId="4" xfId="1" applyNumberFormat="1" applyFont="1" applyBorder="1" applyAlignment="1">
      <alignment horizontal="right"/>
    </xf>
    <xf numFmtId="0" fontId="10" fillId="0" borderId="4" xfId="0" applyFont="1" applyBorder="1"/>
    <xf numFmtId="166" fontId="7" fillId="0" borderId="4" xfId="0" applyNumberFormat="1" applyFont="1" applyBorder="1"/>
    <xf numFmtId="166" fontId="9" fillId="10" borderId="4" xfId="0" applyNumberFormat="1" applyFont="1" applyFill="1" applyBorder="1"/>
    <xf numFmtId="0" fontId="9" fillId="0" borderId="4" xfId="0" applyFont="1" applyBorder="1"/>
    <xf numFmtId="3" fontId="7" fillId="0" borderId="4" xfId="0" applyNumberFormat="1" applyFont="1" applyBorder="1"/>
    <xf numFmtId="3" fontId="9" fillId="10" borderId="4" xfId="0" applyNumberFormat="1" applyFont="1" applyFill="1" applyBorder="1"/>
    <xf numFmtId="0" fontId="10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3" fontId="7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/>
    <xf numFmtId="49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0" fontId="2" fillId="10" borderId="3" xfId="0" applyNumberFormat="1" applyFont="1" applyFill="1" applyBorder="1" applyAlignment="1"/>
    <xf numFmtId="49" fontId="3" fillId="10" borderId="3" xfId="0" applyNumberFormat="1" applyFont="1" applyFill="1" applyBorder="1" applyAlignment="1">
      <alignment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vertical="center"/>
    </xf>
    <xf numFmtId="3" fontId="3" fillId="10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/>
    <xf numFmtId="164" fontId="6" fillId="2" borderId="12" xfId="0" applyNumberFormat="1" applyFont="1" applyFill="1" applyBorder="1" applyAlignment="1">
      <alignment vertical="center"/>
    </xf>
    <xf numFmtId="0" fontId="2" fillId="9" borderId="4" xfId="0" applyFont="1" applyFill="1" applyBorder="1" applyAlignment="1"/>
    <xf numFmtId="0" fontId="2" fillId="7" borderId="3" xfId="0" applyFont="1" applyFill="1" applyBorder="1" applyAlignment="1"/>
    <xf numFmtId="49" fontId="11" fillId="8" borderId="4" xfId="0" applyNumberFormat="1" applyFont="1" applyFill="1" applyBorder="1" applyAlignment="1">
      <alignment vertical="center"/>
    </xf>
    <xf numFmtId="49" fontId="2" fillId="8" borderId="4" xfId="0" applyNumberFormat="1" applyFont="1" applyFill="1" applyBorder="1" applyAlignment="1"/>
    <xf numFmtId="49" fontId="11" fillId="2" borderId="4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9" fontId="2" fillId="2" borderId="4" xfId="0" applyNumberFormat="1" applyFont="1" applyFill="1" applyBorder="1" applyAlignment="1"/>
    <xf numFmtId="0" fontId="11" fillId="2" borderId="4" xfId="0" applyNumberFormat="1" applyFont="1" applyFill="1" applyBorder="1" applyAlignment="1">
      <alignment vertical="center"/>
    </xf>
    <xf numFmtId="165" fontId="11" fillId="2" borderId="4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165" fontId="11" fillId="8" borderId="4" xfId="0" applyNumberFormat="1" applyFont="1" applyFill="1" applyBorder="1" applyAlignment="1">
      <alignment vertical="center"/>
    </xf>
    <xf numFmtId="9" fontId="11" fillId="8" borderId="4" xfId="0" applyNumberFormat="1" applyFont="1" applyFill="1" applyBorder="1" applyAlignment="1">
      <alignment vertical="center"/>
    </xf>
    <xf numFmtId="0" fontId="6" fillId="9" borderId="4" xfId="0" applyFont="1" applyFill="1" applyBorder="1" applyAlignment="1">
      <alignment vertical="center"/>
    </xf>
    <xf numFmtId="49" fontId="13" fillId="9" borderId="4" xfId="0" applyNumberFormat="1" applyFont="1" applyFill="1" applyBorder="1" applyAlignment="1">
      <alignment vertical="center"/>
    </xf>
    <xf numFmtId="0" fontId="11" fillId="8" borderId="4" xfId="0" applyNumberFormat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wrapText="1"/>
    </xf>
    <xf numFmtId="0" fontId="2" fillId="2" borderId="4" xfId="0" applyFont="1" applyFill="1" applyBorder="1" applyAlignment="1">
      <alignment horizontal="right" vertical="center"/>
    </xf>
    <xf numFmtId="0" fontId="2" fillId="0" borderId="4" xfId="1" applyFont="1" applyBorder="1" applyAlignment="1">
      <alignment horizontal="right"/>
    </xf>
    <xf numFmtId="164" fontId="6" fillId="5" borderId="3" xfId="0" applyNumberFormat="1" applyFont="1" applyFill="1" applyBorder="1" applyAlignment="1">
      <alignment vertical="center"/>
    </xf>
    <xf numFmtId="49" fontId="6" fillId="3" borderId="3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right"/>
    </xf>
    <xf numFmtId="49" fontId="13" fillId="9" borderId="4" xfId="0" applyNumberFormat="1" applyFont="1" applyFill="1" applyBorder="1" applyAlignment="1">
      <alignment vertical="center"/>
    </xf>
    <xf numFmtId="0" fontId="11" fillId="9" borderId="4" xfId="0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14" fontId="7" fillId="0" borderId="4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314325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314325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81"/>
  <sheetViews>
    <sheetView tabSelected="1" workbookViewId="0">
      <selection activeCell="L31" sqref="L31"/>
    </sheetView>
  </sheetViews>
  <sheetFormatPr baseColWidth="10" defaultColWidth="10.85546875" defaultRowHeight="11.25" customHeight="1"/>
  <cols>
    <col min="1" max="1" width="4.42578125" style="13" customWidth="1"/>
    <col min="2" max="2" width="20" style="13" customWidth="1"/>
    <col min="3" max="3" width="19.28515625" style="13" customWidth="1"/>
    <col min="4" max="4" width="9.42578125" style="13" customWidth="1"/>
    <col min="5" max="5" width="14.42578125" style="13" customWidth="1"/>
    <col min="6" max="6" width="8.140625" style="13" customWidth="1"/>
    <col min="7" max="7" width="16.5703125" style="13" customWidth="1"/>
    <col min="8" max="249" width="10.85546875" style="13" customWidth="1"/>
    <col min="250" max="16384" width="10.85546875" style="14"/>
  </cols>
  <sheetData>
    <row r="1" spans="1:7" ht="15" customHeight="1">
      <c r="A1" s="12"/>
      <c r="B1" s="12"/>
      <c r="C1" s="12"/>
      <c r="D1" s="12"/>
      <c r="E1" s="12"/>
      <c r="F1" s="12"/>
      <c r="G1" s="12"/>
    </row>
    <row r="2" spans="1:7" ht="15" customHeight="1">
      <c r="A2" s="12"/>
      <c r="B2" s="12"/>
      <c r="C2" s="12"/>
      <c r="D2" s="12"/>
      <c r="E2" s="12"/>
      <c r="F2" s="12"/>
      <c r="G2" s="12"/>
    </row>
    <row r="3" spans="1:7" ht="15" customHeight="1">
      <c r="A3" s="12"/>
      <c r="B3" s="12"/>
      <c r="C3" s="12"/>
      <c r="D3" s="12"/>
      <c r="E3" s="12"/>
      <c r="F3" s="12"/>
      <c r="G3" s="12"/>
    </row>
    <row r="4" spans="1:7" ht="15" customHeight="1">
      <c r="A4" s="12"/>
      <c r="B4" s="12"/>
      <c r="C4" s="12"/>
      <c r="D4" s="12"/>
      <c r="E4" s="12"/>
      <c r="F4" s="12"/>
      <c r="G4" s="12"/>
    </row>
    <row r="5" spans="1:7" ht="15" customHeight="1">
      <c r="A5" s="12"/>
      <c r="B5" s="12"/>
      <c r="C5" s="12"/>
      <c r="D5" s="12"/>
      <c r="E5" s="12"/>
      <c r="F5" s="12"/>
      <c r="G5" s="12"/>
    </row>
    <row r="6" spans="1:7" ht="15" customHeight="1">
      <c r="A6" s="12"/>
      <c r="B6" s="12"/>
      <c r="C6" s="12"/>
      <c r="D6" s="12"/>
      <c r="E6" s="12"/>
      <c r="F6" s="12"/>
      <c r="G6" s="12"/>
    </row>
    <row r="7" spans="1:7" ht="15" customHeight="1">
      <c r="A7" s="12"/>
      <c r="B7" s="12"/>
      <c r="C7" s="12"/>
      <c r="D7" s="12"/>
      <c r="E7" s="12"/>
      <c r="F7" s="12"/>
      <c r="G7" s="12"/>
    </row>
    <row r="8" spans="1:7" ht="15" customHeight="1">
      <c r="A8" s="12"/>
      <c r="B8" s="12"/>
      <c r="C8" s="12"/>
      <c r="D8" s="12"/>
      <c r="E8" s="12"/>
      <c r="F8" s="12"/>
      <c r="G8" s="12"/>
    </row>
    <row r="9" spans="1:7" ht="12" customHeight="1">
      <c r="A9" s="12"/>
      <c r="B9" s="15" t="s">
        <v>0</v>
      </c>
      <c r="C9" s="16" t="s">
        <v>67</v>
      </c>
      <c r="D9" s="12"/>
      <c r="E9" s="107" t="s">
        <v>66</v>
      </c>
      <c r="F9" s="108"/>
      <c r="G9" s="17">
        <v>350</v>
      </c>
    </row>
    <row r="10" spans="1:7" ht="15.75" customHeight="1">
      <c r="A10" s="12"/>
      <c r="B10" s="6" t="s">
        <v>1</v>
      </c>
      <c r="C10" s="18" t="s">
        <v>68</v>
      </c>
      <c r="D10" s="12"/>
      <c r="E10" s="109" t="s">
        <v>2</v>
      </c>
      <c r="F10" s="110"/>
      <c r="G10" s="19" t="s">
        <v>89</v>
      </c>
    </row>
    <row r="11" spans="1:7" ht="18" customHeight="1">
      <c r="A11" s="12"/>
      <c r="B11" s="6" t="s">
        <v>3</v>
      </c>
      <c r="C11" s="20" t="s">
        <v>56</v>
      </c>
      <c r="D11" s="12"/>
      <c r="E11" s="109" t="s">
        <v>81</v>
      </c>
      <c r="F11" s="110"/>
      <c r="G11" s="21">
        <v>4000</v>
      </c>
    </row>
    <row r="12" spans="1:7" ht="11.25" customHeight="1">
      <c r="A12" s="12"/>
      <c r="B12" s="6" t="s">
        <v>4</v>
      </c>
      <c r="C12" s="20" t="s">
        <v>57</v>
      </c>
      <c r="D12" s="12"/>
      <c r="E12" s="10" t="s">
        <v>5</v>
      </c>
      <c r="F12" s="11"/>
      <c r="G12" s="21">
        <f>G9*G11</f>
        <v>1400000</v>
      </c>
    </row>
    <row r="13" spans="1:7" ht="11.25" customHeight="1">
      <c r="A13" s="12"/>
      <c r="B13" s="6" t="s">
        <v>6</v>
      </c>
      <c r="C13" s="20" t="s">
        <v>58</v>
      </c>
      <c r="D13" s="12"/>
      <c r="E13" s="109" t="s">
        <v>7</v>
      </c>
      <c r="F13" s="110"/>
      <c r="G13" s="20" t="s">
        <v>69</v>
      </c>
    </row>
    <row r="14" spans="1:7" ht="13.5" customHeight="1">
      <c r="A14" s="12"/>
      <c r="B14" s="6" t="s">
        <v>8</v>
      </c>
      <c r="C14" s="20" t="s">
        <v>59</v>
      </c>
      <c r="D14" s="12"/>
      <c r="E14" s="109" t="s">
        <v>9</v>
      </c>
      <c r="F14" s="110"/>
      <c r="G14" s="22">
        <v>44531</v>
      </c>
    </row>
    <row r="15" spans="1:7" ht="12.75">
      <c r="A15" s="12"/>
      <c r="B15" s="6" t="s">
        <v>10</v>
      </c>
      <c r="C15" s="113">
        <v>44727</v>
      </c>
      <c r="D15" s="12"/>
      <c r="E15" s="111" t="s">
        <v>11</v>
      </c>
      <c r="F15" s="112"/>
      <c r="G15" s="16" t="s">
        <v>86</v>
      </c>
    </row>
    <row r="16" spans="1:7" ht="12" customHeight="1">
      <c r="A16" s="12"/>
      <c r="B16" s="23"/>
      <c r="C16" s="24"/>
      <c r="D16" s="12"/>
      <c r="E16" s="12"/>
      <c r="F16" s="12"/>
      <c r="G16" s="25"/>
    </row>
    <row r="17" spans="1:7" ht="12" customHeight="1">
      <c r="A17" s="12"/>
      <c r="B17" s="105" t="s">
        <v>12</v>
      </c>
      <c r="C17" s="106"/>
      <c r="D17" s="106"/>
      <c r="E17" s="106"/>
      <c r="F17" s="106"/>
      <c r="G17" s="106"/>
    </row>
    <row r="18" spans="1:7" ht="12" customHeight="1">
      <c r="A18" s="12"/>
      <c r="B18" s="12"/>
      <c r="C18" s="26"/>
      <c r="D18" s="26"/>
      <c r="E18" s="26"/>
      <c r="F18" s="12"/>
      <c r="G18" s="12"/>
    </row>
    <row r="19" spans="1:7" ht="12" customHeight="1">
      <c r="A19" s="12"/>
      <c r="B19" s="27" t="s">
        <v>13</v>
      </c>
      <c r="C19" s="28"/>
      <c r="D19" s="28"/>
      <c r="E19" s="28"/>
      <c r="F19" s="28"/>
      <c r="G19" s="28"/>
    </row>
    <row r="20" spans="1:7" ht="24" customHeight="1">
      <c r="A20" s="1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2.75">
      <c r="A21" s="12"/>
      <c r="B21" s="95" t="s">
        <v>70</v>
      </c>
      <c r="C21" s="30" t="s">
        <v>20</v>
      </c>
      <c r="D21" s="30">
        <v>0.1</v>
      </c>
      <c r="E21" s="30" t="s">
        <v>61</v>
      </c>
      <c r="F21" s="31">
        <v>20000</v>
      </c>
      <c r="G21" s="31">
        <f>D21*F21</f>
        <v>2000</v>
      </c>
    </row>
    <row r="22" spans="1:7" ht="12.75">
      <c r="A22" s="12"/>
      <c r="B22" s="32" t="s">
        <v>71</v>
      </c>
      <c r="C22" s="30" t="s">
        <v>20</v>
      </c>
      <c r="D22" s="30">
        <v>1</v>
      </c>
      <c r="E22" s="30" t="s">
        <v>63</v>
      </c>
      <c r="F22" s="31">
        <v>20000</v>
      </c>
      <c r="G22" s="31">
        <f>D22*F22</f>
        <v>20000</v>
      </c>
    </row>
    <row r="23" spans="1:7" ht="12.75" customHeight="1">
      <c r="A23" s="12"/>
      <c r="B23" s="2" t="s">
        <v>21</v>
      </c>
      <c r="C23" s="3"/>
      <c r="D23" s="3"/>
      <c r="E23" s="3"/>
      <c r="F23" s="4"/>
      <c r="G23" s="5">
        <f>SUM(G21:G22)</f>
        <v>22000</v>
      </c>
    </row>
    <row r="24" spans="1:7" ht="12" customHeight="1">
      <c r="A24" s="12"/>
      <c r="B24" s="12"/>
      <c r="C24" s="12"/>
      <c r="D24" s="12"/>
      <c r="E24" s="12"/>
      <c r="F24" s="33"/>
      <c r="G24" s="33"/>
    </row>
    <row r="25" spans="1:7" ht="12" customHeight="1">
      <c r="A25" s="12"/>
      <c r="B25" s="27" t="s">
        <v>22</v>
      </c>
      <c r="C25" s="34"/>
      <c r="D25" s="34"/>
      <c r="E25" s="34"/>
      <c r="F25" s="28"/>
      <c r="G25" s="28"/>
    </row>
    <row r="26" spans="1:7" ht="24" customHeight="1">
      <c r="A26" s="12"/>
      <c r="B26" s="54" t="s">
        <v>14</v>
      </c>
      <c r="C26" s="29" t="s">
        <v>15</v>
      </c>
      <c r="D26" s="29" t="s">
        <v>16</v>
      </c>
      <c r="E26" s="54" t="s">
        <v>17</v>
      </c>
      <c r="F26" s="29" t="s">
        <v>18</v>
      </c>
      <c r="G26" s="54" t="s">
        <v>19</v>
      </c>
    </row>
    <row r="27" spans="1:7" ht="12" customHeight="1">
      <c r="A27" s="12"/>
      <c r="B27" s="37"/>
      <c r="C27" s="38"/>
      <c r="D27" s="96">
        <v>0</v>
      </c>
      <c r="E27" s="38"/>
      <c r="F27" s="37">
        <v>0</v>
      </c>
      <c r="G27" s="37">
        <v>0</v>
      </c>
    </row>
    <row r="28" spans="1:7" ht="12" customHeight="1">
      <c r="A28" s="12"/>
      <c r="B28" s="2" t="s">
        <v>23</v>
      </c>
      <c r="C28" s="3"/>
      <c r="D28" s="3"/>
      <c r="E28" s="3"/>
      <c r="F28" s="4"/>
      <c r="G28" s="4">
        <v>0</v>
      </c>
    </row>
    <row r="29" spans="1:7" ht="12" customHeight="1">
      <c r="A29" s="12"/>
      <c r="B29" s="12"/>
      <c r="C29" s="12"/>
      <c r="D29" s="12"/>
      <c r="E29" s="12"/>
      <c r="F29" s="33"/>
      <c r="G29" s="33"/>
    </row>
    <row r="30" spans="1:7" ht="12" customHeight="1">
      <c r="A30" s="12"/>
      <c r="B30" s="27" t="s">
        <v>24</v>
      </c>
      <c r="C30" s="34"/>
      <c r="D30" s="34"/>
      <c r="E30" s="34"/>
      <c r="F30" s="28"/>
      <c r="G30" s="28"/>
    </row>
    <row r="31" spans="1:7" ht="24" customHeight="1">
      <c r="A31" s="12"/>
      <c r="B31" s="35" t="s">
        <v>14</v>
      </c>
      <c r="C31" s="35" t="s">
        <v>15</v>
      </c>
      <c r="D31" s="35" t="s">
        <v>16</v>
      </c>
      <c r="E31" s="35" t="s">
        <v>17</v>
      </c>
      <c r="F31" s="36" t="s">
        <v>18</v>
      </c>
      <c r="G31" s="35" t="s">
        <v>19</v>
      </c>
    </row>
    <row r="32" spans="1:7" ht="12.75" customHeight="1">
      <c r="A32" s="12"/>
      <c r="B32" s="39" t="s">
        <v>62</v>
      </c>
      <c r="C32" s="40" t="s">
        <v>90</v>
      </c>
      <c r="D32" s="97">
        <v>0.25</v>
      </c>
      <c r="E32" s="40" t="s">
        <v>72</v>
      </c>
      <c r="F32" s="41">
        <v>160000</v>
      </c>
      <c r="G32" s="42">
        <f>D32*F32</f>
        <v>40000</v>
      </c>
    </row>
    <row r="33" spans="1:7" ht="12.75" customHeight="1">
      <c r="A33" s="12"/>
      <c r="B33" s="39" t="s">
        <v>64</v>
      </c>
      <c r="C33" s="40" t="s">
        <v>90</v>
      </c>
      <c r="D33" s="97">
        <v>0.25</v>
      </c>
      <c r="E33" s="40" t="s">
        <v>72</v>
      </c>
      <c r="F33" s="41">
        <v>160000</v>
      </c>
      <c r="G33" s="42">
        <f t="shared" ref="G33:G34" si="0">D33*F33</f>
        <v>40000</v>
      </c>
    </row>
    <row r="34" spans="1:7" ht="12.75" customHeight="1">
      <c r="A34" s="12"/>
      <c r="B34" s="39" t="s">
        <v>73</v>
      </c>
      <c r="C34" s="40" t="s">
        <v>74</v>
      </c>
      <c r="D34" s="41">
        <v>350</v>
      </c>
      <c r="E34" s="40" t="s">
        <v>25</v>
      </c>
      <c r="F34" s="41">
        <v>900</v>
      </c>
      <c r="G34" s="42">
        <f t="shared" si="0"/>
        <v>315000</v>
      </c>
    </row>
    <row r="35" spans="1:7" ht="12.75">
      <c r="A35" s="12"/>
      <c r="B35" s="2" t="s">
        <v>26</v>
      </c>
      <c r="C35" s="3"/>
      <c r="D35" s="3"/>
      <c r="E35" s="3"/>
      <c r="F35" s="4"/>
      <c r="G35" s="5">
        <f>SUM(G32:G34)</f>
        <v>395000</v>
      </c>
    </row>
    <row r="36" spans="1:7" ht="12.75" customHeight="1">
      <c r="A36" s="12"/>
      <c r="B36" s="12"/>
      <c r="C36" s="12"/>
      <c r="D36" s="12"/>
      <c r="E36" s="12"/>
      <c r="F36" s="33"/>
      <c r="G36" s="33"/>
    </row>
    <row r="37" spans="1:7" ht="12.75" customHeight="1">
      <c r="A37" s="12"/>
      <c r="B37" s="27" t="s">
        <v>27</v>
      </c>
      <c r="C37" s="34"/>
      <c r="D37" s="34"/>
      <c r="E37" s="34"/>
      <c r="F37" s="28"/>
      <c r="G37" s="28"/>
    </row>
    <row r="38" spans="1:7" ht="38.25">
      <c r="A38" s="12"/>
      <c r="B38" s="36" t="s">
        <v>28</v>
      </c>
      <c r="C38" s="36" t="s">
        <v>29</v>
      </c>
      <c r="D38" s="36" t="s">
        <v>30</v>
      </c>
      <c r="E38" s="36" t="s">
        <v>17</v>
      </c>
      <c r="F38" s="36" t="s">
        <v>18</v>
      </c>
      <c r="G38" s="36" t="s">
        <v>19</v>
      </c>
    </row>
    <row r="39" spans="1:7" ht="12.75" customHeight="1">
      <c r="A39" s="12"/>
      <c r="B39" s="43" t="s">
        <v>75</v>
      </c>
      <c r="C39" s="30"/>
      <c r="D39" s="102"/>
      <c r="E39" s="40"/>
      <c r="F39" s="44"/>
      <c r="G39" s="45"/>
    </row>
    <row r="40" spans="1:7" ht="12.75" customHeight="1">
      <c r="A40" s="12"/>
      <c r="B40" s="46" t="s">
        <v>76</v>
      </c>
      <c r="C40" s="30" t="s">
        <v>31</v>
      </c>
      <c r="D40" s="102">
        <v>120</v>
      </c>
      <c r="E40" s="40" t="s">
        <v>72</v>
      </c>
      <c r="F40" s="47">
        <v>714</v>
      </c>
      <c r="G40" s="48">
        <f>(D40*F40)</f>
        <v>85680</v>
      </c>
    </row>
    <row r="41" spans="1:7" ht="12.75" customHeight="1">
      <c r="A41" s="12"/>
      <c r="B41" s="46" t="s">
        <v>77</v>
      </c>
      <c r="C41" s="30" t="s">
        <v>31</v>
      </c>
      <c r="D41" s="102">
        <v>50</v>
      </c>
      <c r="E41" s="30" t="s">
        <v>72</v>
      </c>
      <c r="F41" s="47">
        <v>3500</v>
      </c>
      <c r="G41" s="48">
        <f t="shared" ref="G41:G45" si="1">(D41*F41)</f>
        <v>175000</v>
      </c>
    </row>
    <row r="42" spans="1:7" ht="12.75" customHeight="1">
      <c r="A42" s="12"/>
      <c r="B42" s="49" t="s">
        <v>78</v>
      </c>
      <c r="C42" s="50"/>
      <c r="D42" s="16"/>
      <c r="E42" s="40"/>
      <c r="F42" s="51"/>
      <c r="G42" s="48">
        <f t="shared" si="1"/>
        <v>0</v>
      </c>
    </row>
    <row r="43" spans="1:7" ht="12.75" customHeight="1">
      <c r="A43" s="12"/>
      <c r="B43" s="52" t="s">
        <v>60</v>
      </c>
      <c r="C43" s="50" t="s">
        <v>31</v>
      </c>
      <c r="D43" s="16">
        <v>200</v>
      </c>
      <c r="E43" s="40" t="s">
        <v>72</v>
      </c>
      <c r="F43" s="51">
        <v>500</v>
      </c>
      <c r="G43" s="48">
        <f t="shared" si="1"/>
        <v>100000</v>
      </c>
    </row>
    <row r="44" spans="1:7" ht="12" customHeight="1">
      <c r="A44" s="12"/>
      <c r="B44" s="43" t="s">
        <v>79</v>
      </c>
      <c r="C44" s="30"/>
      <c r="D44" s="102"/>
      <c r="E44" s="40"/>
      <c r="F44" s="47"/>
      <c r="G44" s="48">
        <f t="shared" si="1"/>
        <v>0</v>
      </c>
    </row>
    <row r="45" spans="1:7" ht="12" customHeight="1">
      <c r="A45" s="12"/>
      <c r="B45" s="46" t="s">
        <v>80</v>
      </c>
      <c r="C45" s="30" t="s">
        <v>65</v>
      </c>
      <c r="D45" s="102">
        <v>1</v>
      </c>
      <c r="E45" s="30" t="s">
        <v>72</v>
      </c>
      <c r="F45" s="47">
        <v>12000</v>
      </c>
      <c r="G45" s="48">
        <f t="shared" si="1"/>
        <v>12000</v>
      </c>
    </row>
    <row r="46" spans="1:7" ht="12" customHeight="1">
      <c r="A46" s="12"/>
      <c r="B46" s="2" t="s">
        <v>32</v>
      </c>
      <c r="C46" s="3"/>
      <c r="D46" s="3"/>
      <c r="E46" s="3"/>
      <c r="F46" s="4"/>
      <c r="G46" s="5">
        <f>SUM(G39:G45)</f>
        <v>372680</v>
      </c>
    </row>
    <row r="47" spans="1:7" ht="12" customHeight="1">
      <c r="A47" s="12"/>
      <c r="B47" s="12"/>
      <c r="C47" s="12"/>
      <c r="D47" s="12"/>
      <c r="E47" s="53"/>
      <c r="F47" s="33"/>
      <c r="G47" s="33"/>
    </row>
    <row r="48" spans="1:7" ht="12" customHeight="1">
      <c r="A48" s="12"/>
      <c r="B48" s="27" t="s">
        <v>33</v>
      </c>
      <c r="C48" s="34"/>
      <c r="D48" s="34"/>
      <c r="E48" s="34"/>
      <c r="F48" s="28"/>
      <c r="G48" s="28"/>
    </row>
    <row r="49" spans="1:249" ht="12" customHeight="1">
      <c r="A49" s="12"/>
      <c r="B49" s="54" t="s">
        <v>34</v>
      </c>
      <c r="C49" s="29" t="s">
        <v>29</v>
      </c>
      <c r="D49" s="29" t="s">
        <v>30</v>
      </c>
      <c r="E49" s="54" t="s">
        <v>17</v>
      </c>
      <c r="F49" s="29" t="s">
        <v>18</v>
      </c>
      <c r="G49" s="54" t="s">
        <v>19</v>
      </c>
    </row>
    <row r="50" spans="1:249" ht="12.75" customHeight="1">
      <c r="A50" s="12"/>
      <c r="B50" s="1"/>
      <c r="C50" s="7"/>
      <c r="D50" s="8">
        <v>0</v>
      </c>
      <c r="E50" s="9"/>
      <c r="F50" s="8">
        <v>0</v>
      </c>
      <c r="G50" s="8">
        <v>0</v>
      </c>
    </row>
    <row r="51" spans="1:249" s="55" customFormat="1" ht="12.75" customHeight="1">
      <c r="B51" s="56" t="s">
        <v>85</v>
      </c>
      <c r="C51" s="57"/>
      <c r="D51" s="57"/>
      <c r="E51" s="57"/>
      <c r="F51" s="58"/>
      <c r="G51" s="59">
        <v>0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</row>
    <row r="52" spans="1:249" s="55" customFormat="1" ht="15" customHeight="1">
      <c r="B52" s="61"/>
      <c r="C52" s="62"/>
      <c r="D52" s="62"/>
      <c r="E52" s="62"/>
      <c r="F52" s="63"/>
      <c r="G52" s="64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</row>
    <row r="53" spans="1:249" ht="12" customHeight="1">
      <c r="A53" s="12"/>
      <c r="B53" s="27" t="s">
        <v>35</v>
      </c>
      <c r="C53" s="66"/>
      <c r="D53" s="66"/>
      <c r="E53" s="66"/>
      <c r="F53" s="66"/>
      <c r="G53" s="98">
        <f>G23+G35+G46+G52</f>
        <v>789680</v>
      </c>
    </row>
    <row r="54" spans="1:249" ht="12" customHeight="1">
      <c r="A54" s="12"/>
      <c r="B54" s="99" t="s">
        <v>36</v>
      </c>
      <c r="C54" s="65"/>
      <c r="D54" s="65"/>
      <c r="E54" s="65"/>
      <c r="F54" s="65"/>
      <c r="G54" s="100">
        <f>G53*0.05</f>
        <v>39484</v>
      </c>
    </row>
    <row r="55" spans="1:249" ht="12" customHeight="1">
      <c r="A55" s="12"/>
      <c r="B55" s="27" t="s">
        <v>37</v>
      </c>
      <c r="C55" s="66"/>
      <c r="D55" s="66"/>
      <c r="E55" s="66"/>
      <c r="F55" s="66"/>
      <c r="G55" s="98">
        <f>G54+G53</f>
        <v>829164</v>
      </c>
    </row>
    <row r="56" spans="1:249" ht="12" customHeight="1">
      <c r="A56" s="12"/>
      <c r="B56" s="99" t="s">
        <v>38</v>
      </c>
      <c r="C56" s="65"/>
      <c r="D56" s="65"/>
      <c r="E56" s="65"/>
      <c r="F56" s="65"/>
      <c r="G56" s="100">
        <f>G12</f>
        <v>1400000</v>
      </c>
    </row>
    <row r="57" spans="1:249" ht="12" customHeight="1">
      <c r="A57" s="12"/>
      <c r="B57" s="27" t="s">
        <v>39</v>
      </c>
      <c r="C57" s="66"/>
      <c r="D57" s="66"/>
      <c r="E57" s="66"/>
      <c r="F57" s="66"/>
      <c r="G57" s="101">
        <f>G56-G55</f>
        <v>570836</v>
      </c>
    </row>
    <row r="58" spans="1:249" ht="12" customHeight="1">
      <c r="A58" s="12"/>
      <c r="B58" s="67" t="s">
        <v>87</v>
      </c>
      <c r="C58" s="68"/>
      <c r="D58" s="68"/>
      <c r="E58" s="68"/>
      <c r="F58" s="68"/>
      <c r="G58" s="69"/>
    </row>
    <row r="59" spans="1:249" ht="12.75" customHeight="1">
      <c r="A59" s="12"/>
      <c r="B59" s="28"/>
      <c r="C59" s="68"/>
      <c r="D59" s="68"/>
      <c r="E59" s="68"/>
      <c r="F59" s="68"/>
      <c r="G59" s="69"/>
    </row>
    <row r="60" spans="1:249" ht="12" customHeight="1">
      <c r="A60" s="12"/>
      <c r="B60" s="70" t="s">
        <v>88</v>
      </c>
      <c r="C60" s="71"/>
      <c r="D60" s="71"/>
      <c r="E60" s="71"/>
      <c r="F60" s="71"/>
      <c r="G60" s="72"/>
    </row>
    <row r="61" spans="1:249" ht="12.75" customHeight="1">
      <c r="A61" s="12"/>
      <c r="B61" s="73" t="s">
        <v>40</v>
      </c>
      <c r="C61" s="12"/>
      <c r="D61" s="12"/>
      <c r="E61" s="12"/>
      <c r="F61" s="12"/>
      <c r="G61" s="74"/>
    </row>
    <row r="62" spans="1:249" ht="12" customHeight="1">
      <c r="A62" s="12"/>
      <c r="B62" s="73" t="s">
        <v>41</v>
      </c>
      <c r="C62" s="12"/>
      <c r="D62" s="12"/>
      <c r="E62" s="12"/>
      <c r="F62" s="33"/>
      <c r="G62" s="74"/>
    </row>
    <row r="63" spans="1:249" ht="12" customHeight="1">
      <c r="A63" s="12"/>
      <c r="B63" s="73" t="s">
        <v>42</v>
      </c>
      <c r="C63" s="12"/>
      <c r="D63" s="12"/>
      <c r="E63" s="12"/>
      <c r="F63" s="12"/>
      <c r="G63" s="74"/>
    </row>
    <row r="64" spans="1:249" ht="12.75" customHeight="1">
      <c r="A64" s="12"/>
      <c r="B64" s="73" t="s">
        <v>43</v>
      </c>
      <c r="C64" s="12"/>
      <c r="D64" s="12"/>
      <c r="E64" s="12"/>
      <c r="F64" s="12"/>
      <c r="G64" s="74"/>
    </row>
    <row r="65" spans="1:7" ht="15.6" customHeight="1">
      <c r="A65" s="12"/>
      <c r="B65" s="73" t="s">
        <v>44</v>
      </c>
      <c r="C65" s="12"/>
      <c r="D65" s="12"/>
      <c r="E65" s="12"/>
      <c r="F65" s="12"/>
      <c r="G65" s="74"/>
    </row>
    <row r="66" spans="1:7" ht="11.25" customHeight="1">
      <c r="B66" s="75" t="s">
        <v>45</v>
      </c>
      <c r="C66" s="76"/>
      <c r="D66" s="76"/>
      <c r="E66" s="76"/>
      <c r="F66" s="76"/>
      <c r="G66" s="77"/>
    </row>
    <row r="67" spans="1:7" ht="11.25" customHeight="1">
      <c r="B67" s="28"/>
      <c r="C67" s="12"/>
      <c r="D67" s="12"/>
      <c r="E67" s="12"/>
      <c r="F67" s="12"/>
      <c r="G67" s="69"/>
    </row>
    <row r="68" spans="1:7" ht="11.25" customHeight="1">
      <c r="B68" s="103" t="s">
        <v>46</v>
      </c>
      <c r="C68" s="104"/>
      <c r="D68" s="78"/>
      <c r="E68" s="79"/>
      <c r="F68" s="79"/>
      <c r="G68" s="69"/>
    </row>
    <row r="69" spans="1:7" ht="11.25" customHeight="1">
      <c r="B69" s="80" t="s">
        <v>34</v>
      </c>
      <c r="C69" s="80" t="s">
        <v>47</v>
      </c>
      <c r="D69" s="81" t="s">
        <v>48</v>
      </c>
      <c r="E69" s="79"/>
      <c r="F69" s="79"/>
      <c r="G69" s="69"/>
    </row>
    <row r="70" spans="1:7" ht="11.25" customHeight="1">
      <c r="B70" s="82" t="s">
        <v>49</v>
      </c>
      <c r="C70" s="83">
        <f>+G23</f>
        <v>22000</v>
      </c>
      <c r="D70" s="84">
        <f>(C70/C76)</f>
        <v>2.6532748648035853E-2</v>
      </c>
      <c r="E70" s="79"/>
      <c r="F70" s="79"/>
      <c r="G70" s="69"/>
    </row>
    <row r="71" spans="1:7" ht="11.25" customHeight="1">
      <c r="B71" s="82" t="s">
        <v>50</v>
      </c>
      <c r="C71" s="85">
        <f>+G28</f>
        <v>0</v>
      </c>
      <c r="D71" s="84">
        <v>0</v>
      </c>
      <c r="E71" s="79"/>
      <c r="F71" s="79"/>
      <c r="G71" s="69"/>
    </row>
    <row r="72" spans="1:7" ht="11.25" customHeight="1">
      <c r="B72" s="82" t="s">
        <v>51</v>
      </c>
      <c r="C72" s="83">
        <f>+G35</f>
        <v>395000</v>
      </c>
      <c r="D72" s="84">
        <f>(C72/C76)</f>
        <v>0.4763834416351892</v>
      </c>
      <c r="E72" s="79"/>
      <c r="F72" s="79"/>
      <c r="G72" s="69"/>
    </row>
    <row r="73" spans="1:7" ht="11.25" customHeight="1">
      <c r="B73" s="82" t="s">
        <v>28</v>
      </c>
      <c r="C73" s="83">
        <f>+G46</f>
        <v>372680</v>
      </c>
      <c r="D73" s="84">
        <f>(C73/C76)</f>
        <v>0.44946476209772734</v>
      </c>
      <c r="E73" s="79"/>
      <c r="F73" s="79"/>
      <c r="G73" s="69"/>
    </row>
    <row r="74" spans="1:7" ht="11.25" customHeight="1">
      <c r="B74" s="82" t="s">
        <v>52</v>
      </c>
      <c r="C74" s="86">
        <f>+G52</f>
        <v>0</v>
      </c>
      <c r="D74" s="84">
        <f>(C74/C76)</f>
        <v>0</v>
      </c>
      <c r="E74" s="87"/>
      <c r="F74" s="87"/>
      <c r="G74" s="69"/>
    </row>
    <row r="75" spans="1:7" ht="11.25" customHeight="1">
      <c r="B75" s="82" t="s">
        <v>53</v>
      </c>
      <c r="C75" s="86">
        <f>+G54</f>
        <v>39484</v>
      </c>
      <c r="D75" s="84">
        <f>(C75/C76)</f>
        <v>4.7619047619047616E-2</v>
      </c>
      <c r="E75" s="87"/>
      <c r="F75" s="87"/>
      <c r="G75" s="69"/>
    </row>
    <row r="76" spans="1:7" ht="11.25" customHeight="1">
      <c r="B76" s="80" t="s">
        <v>54</v>
      </c>
      <c r="C76" s="88">
        <f>SUM(C70:C75)</f>
        <v>829164</v>
      </c>
      <c r="D76" s="89">
        <f>SUM(D70:D75)</f>
        <v>1</v>
      </c>
      <c r="E76" s="87"/>
      <c r="F76" s="87"/>
      <c r="G76" s="69"/>
    </row>
    <row r="77" spans="1:7" ht="11.25" customHeight="1">
      <c r="B77" s="28"/>
      <c r="C77" s="68"/>
      <c r="D77" s="68"/>
      <c r="E77" s="68"/>
      <c r="F77" s="68"/>
      <c r="G77" s="69"/>
    </row>
    <row r="78" spans="1:7" ht="11.25" customHeight="1">
      <c r="B78" s="90"/>
      <c r="C78" s="91" t="s">
        <v>82</v>
      </c>
      <c r="D78" s="90"/>
      <c r="E78" s="90"/>
      <c r="F78" s="87"/>
      <c r="G78" s="69"/>
    </row>
    <row r="79" spans="1:7" ht="11.25" customHeight="1">
      <c r="B79" s="80" t="s">
        <v>83</v>
      </c>
      <c r="C79" s="92">
        <v>300</v>
      </c>
      <c r="D79" s="92">
        <v>350</v>
      </c>
      <c r="E79" s="92">
        <v>400</v>
      </c>
      <c r="F79" s="93"/>
      <c r="G79" s="94"/>
    </row>
    <row r="80" spans="1:7" ht="11.25" customHeight="1">
      <c r="B80" s="80" t="s">
        <v>84</v>
      </c>
      <c r="C80" s="88">
        <f>(G55/C79)</f>
        <v>2763.88</v>
      </c>
      <c r="D80" s="88">
        <f>(G55/D79)</f>
        <v>2369.04</v>
      </c>
      <c r="E80" s="88">
        <f>(G55/E79)</f>
        <v>2072.91</v>
      </c>
      <c r="F80" s="93"/>
      <c r="G80" s="94"/>
    </row>
    <row r="81" spans="2:7" ht="11.25" customHeight="1">
      <c r="B81" s="67" t="s">
        <v>55</v>
      </c>
      <c r="C81" s="12"/>
      <c r="D81" s="12"/>
      <c r="E81" s="12"/>
      <c r="F81" s="12"/>
      <c r="G81" s="12"/>
    </row>
  </sheetData>
  <mergeCells count="8">
    <mergeCell ref="B68:C68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AVENA-VICIA</vt:lpstr>
      <vt:lpstr>'AVENA-VICIA'!Área_de_impresión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2022-05-13T14:37:11Z</cp:lastPrinted>
  <dcterms:created xsi:type="dcterms:W3CDTF">2020-11-27T12:49:26Z</dcterms:created>
  <dcterms:modified xsi:type="dcterms:W3CDTF">2022-06-22T02:56:02Z</dcterms:modified>
</cp:coreProperties>
</file>