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FICHAS 2022\Agencia de Área Puerto Natales\con reajuste\"/>
    </mc:Choice>
  </mc:AlternateContent>
  <xr:revisionPtr revIDLastSave="2" documentId="11_BB01D948FC9DA6798B7F9F9520F689418A0C90F7" xr6:coauthVersionLast="47" xr6:coauthVersionMax="47" xr10:uidLastSave="{9634BE62-7515-4719-B27B-EA1DC8C6A4BC}"/>
  <bookViews>
    <workbookView xWindow="0" yWindow="0" windowWidth="19200" windowHeight="7965" xr2:uid="{00000000-000D-0000-FFFF-FFFF00000000}"/>
  </bookViews>
  <sheets>
    <sheet name="Aven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39" i="1"/>
  <c r="G40" i="1"/>
  <c r="C68" i="1"/>
  <c r="D64" i="1" s="1"/>
  <c r="G38" i="1"/>
  <c r="G36" i="1"/>
  <c r="G30" i="1"/>
  <c r="G29" i="1"/>
  <c r="G28" i="1"/>
  <c r="G22" i="1"/>
  <c r="G21" i="1"/>
  <c r="G12" i="1"/>
  <c r="G48" i="1" s="1"/>
  <c r="G42" i="1" l="1"/>
  <c r="D66" i="1"/>
  <c r="D62" i="1"/>
  <c r="D65" i="1"/>
  <c r="D67" i="1"/>
  <c r="G31" i="1"/>
  <c r="G23" i="1"/>
  <c r="G45" i="1" l="1"/>
  <c r="G46" i="1" s="1"/>
  <c r="G47" i="1" s="1"/>
  <c r="E73" i="1" s="1"/>
  <c r="D68" i="1"/>
  <c r="C73" i="1" l="1"/>
  <c r="G49" i="1"/>
  <c r="D73" i="1"/>
</calcChain>
</file>

<file path=xl/sharedStrings.xml><?xml version="1.0" encoding="utf-8"?>
<sst xmlns="http://schemas.openxmlformats.org/spreadsheetml/2006/main" count="110" uniqueCount="86">
  <si>
    <t>RUBRO O CULTIVO</t>
  </si>
  <si>
    <t>AVENA</t>
  </si>
  <si>
    <t>RENDIMIENTO (qqm/Há.)</t>
  </si>
  <si>
    <t>VARIEDAD</t>
  </si>
  <si>
    <t>SUPERNOVA</t>
  </si>
  <si>
    <t>FECHA ESTIMADA  PRECIO VENTA</t>
  </si>
  <si>
    <t>Abril de 2022</t>
  </si>
  <si>
    <t>NIVEL TECNOLÓGICO</t>
  </si>
  <si>
    <t>Medio</t>
  </si>
  <si>
    <t>PRECIO ESPERADO ($/qqm)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</si>
  <si>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</si>
  <si>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</si>
  <si>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</si>
  <si>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</si>
  <si>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</si>
  <si>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</si>
  <si>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</t>
  </si>
  <si>
    <t>COMUNA/LOCALIDAD</t>
  </si>
  <si>
    <t>FECHA DE COSECHA</t>
  </si>
  <si>
    <t>Marzo 2022</t>
  </si>
  <si>
    <t>FECHA PRECIO INSUMOS</t>
  </si>
  <si>
    <t>10.06.2022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</si>
  <si>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</si>
  <si>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</si>
  <si>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</si>
  <si>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</si>
  <si>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</si>
  <si>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</si>
  <si>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</si>
  <si>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</si>
  <si>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</si>
  <si>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</si>
  <si>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Fertilizante</t>
  </si>
  <si>
    <t>JH</t>
  </si>
  <si>
    <t xml:space="preserve">Septiembre-Octubre </t>
  </si>
  <si>
    <t>Siembra</t>
  </si>
  <si>
    <t>Subtotal Jornadas Hombre</t>
  </si>
  <si>
    <t>MAQUINARIA</t>
  </si>
  <si>
    <t>Aradura</t>
  </si>
  <si>
    <t>JM</t>
  </si>
  <si>
    <t>Septiembre- Octubre</t>
  </si>
  <si>
    <t>Rastraje</t>
  </si>
  <si>
    <t>Rodillo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</si>
  <si>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</si>
  <si>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</si>
  <si>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</si>
  <si>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</si>
  <si>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</si>
  <si>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</si>
  <si>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</si>
  <si>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kilos</t>
  </si>
  <si>
    <t>FERTILIZANTES</t>
  </si>
  <si>
    <t xml:space="preserve">Urea </t>
  </si>
  <si>
    <t>Kg</t>
  </si>
  <si>
    <t>Super fosfato triple</t>
  </si>
  <si>
    <t xml:space="preserve">Salitre potasico </t>
  </si>
  <si>
    <t>Fertiyeso</t>
  </si>
  <si>
    <t>kg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</si>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</sst>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3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 wrapText="1"/>
    </xf>
    <xf numFmtId="0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right" wrapText="1"/>
    </xf>
    <xf numFmtId="3" fontId="4" fillId="2" borderId="55" xfId="0" applyNumberFormat="1" applyFont="1" applyFill="1" applyBorder="1" applyAlignment="1">
      <alignment horizontal="right" wrapText="1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4"/>
  <sheetViews>
    <sheetView showGridLines="0" tabSelected="1" topLeftCell="A41" zoomScale="120" zoomScaleNormal="120" workbookViewId="0">
      <selection activeCell="E73" sqref="E7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3" t="s">
        <v>2</v>
      </c>
      <c r="F9" s="134"/>
      <c r="G9" s="9">
        <v>50</v>
      </c>
    </row>
    <row r="10" spans="1:7" ht="38.25" customHeight="1">
      <c r="A10" s="5"/>
      <c r="B10" s="10" t="s">
        <v>3</v>
      </c>
      <c r="C10" s="11" t="s">
        <v>4</v>
      </c>
      <c r="D10" s="12"/>
      <c r="E10" s="131" t="s">
        <v>5</v>
      </c>
      <c r="F10" s="132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31" t="s">
        <v>9</v>
      </c>
      <c r="F11" s="132"/>
      <c r="G11" s="15">
        <v>32000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1600000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31" t="s">
        <v>15</v>
      </c>
      <c r="F13" s="132"/>
      <c r="G13" s="14" t="s">
        <v>16</v>
      </c>
    </row>
    <row r="14" spans="1:7" ht="13.5" customHeight="1">
      <c r="A14" s="5"/>
      <c r="B14" s="10" t="s">
        <v>17</v>
      </c>
      <c r="C14" s="14" t="s">
        <v>14</v>
      </c>
      <c r="D14" s="12"/>
      <c r="E14" s="131" t="s">
        <v>18</v>
      </c>
      <c r="F14" s="132"/>
      <c r="G14" s="14" t="s">
        <v>19</v>
      </c>
    </row>
    <row r="15" spans="1:7" ht="25.5" customHeight="1">
      <c r="A15" s="5"/>
      <c r="B15" s="10" t="s">
        <v>20</v>
      </c>
      <c r="C15" s="20" t="s">
        <v>21</v>
      </c>
      <c r="D15" s="12"/>
      <c r="E15" s="137" t="s">
        <v>22</v>
      </c>
      <c r="F15" s="138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35" t="s">
        <v>24</v>
      </c>
      <c r="C17" s="136"/>
      <c r="D17" s="136"/>
      <c r="E17" s="136"/>
      <c r="F17" s="136"/>
      <c r="G17" s="136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" t="s">
        <v>32</v>
      </c>
      <c r="C21" s="34" t="s">
        <v>33</v>
      </c>
      <c r="D21" s="35">
        <v>2</v>
      </c>
      <c r="E21" s="13" t="s">
        <v>34</v>
      </c>
      <c r="F21" s="19">
        <v>30000</v>
      </c>
      <c r="G21" s="19">
        <f>(D21*F21)</f>
        <v>60000</v>
      </c>
    </row>
    <row r="22" spans="1:7" ht="15">
      <c r="A22" s="26"/>
      <c r="B22" s="13" t="s">
        <v>35</v>
      </c>
      <c r="C22" s="34" t="s">
        <v>33</v>
      </c>
      <c r="D22" s="35">
        <v>2</v>
      </c>
      <c r="E22" s="13" t="s">
        <v>34</v>
      </c>
      <c r="F22" s="19">
        <v>30000</v>
      </c>
      <c r="G22" s="19">
        <f>(D22*F22)</f>
        <v>60000</v>
      </c>
    </row>
    <row r="23" spans="1:7" ht="12.75" customHeight="1">
      <c r="A23" s="26"/>
      <c r="B23" s="36" t="s">
        <v>36</v>
      </c>
      <c r="C23" s="37"/>
      <c r="D23" s="37"/>
      <c r="E23" s="37"/>
      <c r="F23" s="38"/>
      <c r="G23" s="39">
        <f>SUM(G21:G22)</f>
        <v>120000</v>
      </c>
    </row>
    <row r="24" spans="1:7" ht="12" customHeight="1">
      <c r="A24" s="2"/>
      <c r="B24" s="27"/>
      <c r="C24" s="29"/>
      <c r="D24" s="29"/>
      <c r="E24" s="29"/>
      <c r="F24" s="40"/>
      <c r="G24" s="40"/>
    </row>
    <row r="25" spans="1:7" ht="12" customHeight="1">
      <c r="A25" s="2"/>
      <c r="B25" s="45"/>
      <c r="C25" s="46"/>
      <c r="D25" s="46"/>
      <c r="E25" s="46"/>
      <c r="F25" s="47"/>
      <c r="G25" s="47"/>
    </row>
    <row r="26" spans="1:7" ht="12" customHeight="1">
      <c r="A26" s="5"/>
      <c r="B26" s="41" t="s">
        <v>37</v>
      </c>
      <c r="C26" s="42"/>
      <c r="D26" s="43"/>
      <c r="E26" s="43"/>
      <c r="F26" s="44"/>
      <c r="G26" s="44"/>
    </row>
    <row r="27" spans="1:7" ht="24" customHeight="1">
      <c r="A27" s="5"/>
      <c r="B27" s="48" t="s">
        <v>26</v>
      </c>
      <c r="C27" s="48" t="s">
        <v>27</v>
      </c>
      <c r="D27" s="48" t="s">
        <v>28</v>
      </c>
      <c r="E27" s="48" t="s">
        <v>29</v>
      </c>
      <c r="F27" s="49" t="s">
        <v>30</v>
      </c>
      <c r="G27" s="48" t="s">
        <v>31</v>
      </c>
    </row>
    <row r="28" spans="1:7" ht="12.75" customHeight="1">
      <c r="A28" s="26"/>
      <c r="B28" s="13" t="s">
        <v>38</v>
      </c>
      <c r="C28" s="34" t="s">
        <v>39</v>
      </c>
      <c r="D28" s="35">
        <v>0.5</v>
      </c>
      <c r="E28" s="16" t="s">
        <v>40</v>
      </c>
      <c r="F28" s="19">
        <v>400000</v>
      </c>
      <c r="G28" s="19">
        <f t="shared" ref="G28:G30" si="0">(D28*F28)</f>
        <v>200000</v>
      </c>
    </row>
    <row r="29" spans="1:7" ht="12.75" customHeight="1">
      <c r="A29" s="26"/>
      <c r="B29" s="13" t="s">
        <v>41</v>
      </c>
      <c r="C29" s="34" t="s">
        <v>39</v>
      </c>
      <c r="D29" s="35">
        <v>0.25</v>
      </c>
      <c r="E29" s="16" t="s">
        <v>40</v>
      </c>
      <c r="F29" s="19">
        <v>336000</v>
      </c>
      <c r="G29" s="19">
        <f t="shared" si="0"/>
        <v>84000</v>
      </c>
    </row>
    <row r="30" spans="1:7" ht="12.75" customHeight="1">
      <c r="A30" s="26"/>
      <c r="B30" s="120" t="s">
        <v>42</v>
      </c>
      <c r="C30" s="121" t="s">
        <v>39</v>
      </c>
      <c r="D30" s="122">
        <v>0.125</v>
      </c>
      <c r="E30" s="123" t="s">
        <v>40</v>
      </c>
      <c r="F30" s="124">
        <v>296000</v>
      </c>
      <c r="G30" s="124">
        <f t="shared" si="0"/>
        <v>37000</v>
      </c>
    </row>
    <row r="31" spans="1:7" ht="12.75" customHeight="1">
      <c r="A31" s="5"/>
      <c r="B31" s="125" t="s">
        <v>43</v>
      </c>
      <c r="C31" s="126"/>
      <c r="D31" s="126"/>
      <c r="E31" s="126"/>
      <c r="F31" s="127"/>
      <c r="G31" s="128">
        <f>SUM(G28:G30)</f>
        <v>321000</v>
      </c>
    </row>
    <row r="32" spans="1:7" ht="12" customHeight="1">
      <c r="A32" s="2"/>
      <c r="B32" s="45"/>
      <c r="C32" s="46"/>
      <c r="D32" s="46"/>
      <c r="E32" s="46"/>
      <c r="F32" s="47"/>
      <c r="G32" s="47"/>
    </row>
    <row r="33" spans="1:11" ht="12" customHeight="1">
      <c r="A33" s="5"/>
      <c r="B33" s="41" t="s">
        <v>44</v>
      </c>
      <c r="C33" s="42"/>
      <c r="D33" s="43"/>
      <c r="E33" s="43"/>
      <c r="F33" s="44"/>
      <c r="G33" s="44"/>
    </row>
    <row r="34" spans="1:11" ht="24" customHeight="1">
      <c r="A34" s="5"/>
      <c r="B34" s="49" t="s">
        <v>45</v>
      </c>
      <c r="C34" s="49" t="s">
        <v>46</v>
      </c>
      <c r="D34" s="49" t="s">
        <v>47</v>
      </c>
      <c r="E34" s="49" t="s">
        <v>29</v>
      </c>
      <c r="F34" s="49" t="s">
        <v>30</v>
      </c>
      <c r="G34" s="49" t="s">
        <v>31</v>
      </c>
      <c r="K34" s="119"/>
    </row>
    <row r="35" spans="1:11" ht="12.75" customHeight="1">
      <c r="A35" s="26"/>
      <c r="B35" s="50" t="s">
        <v>48</v>
      </c>
      <c r="C35" s="51"/>
      <c r="D35" s="51"/>
      <c r="E35" s="51"/>
      <c r="F35" s="51"/>
      <c r="G35" s="51"/>
      <c r="K35" s="119"/>
    </row>
    <row r="36" spans="1:11" ht="12.75" customHeight="1">
      <c r="A36" s="26"/>
      <c r="B36" s="17" t="s">
        <v>49</v>
      </c>
      <c r="C36" s="52" t="s">
        <v>50</v>
      </c>
      <c r="D36" s="53">
        <v>200</v>
      </c>
      <c r="E36" s="16" t="s">
        <v>40</v>
      </c>
      <c r="F36" s="54">
        <v>780</v>
      </c>
      <c r="G36" s="54">
        <f>(D36*F36)</f>
        <v>156000</v>
      </c>
    </row>
    <row r="37" spans="1:11" ht="12.75" customHeight="1">
      <c r="A37" s="26"/>
      <c r="B37" s="55" t="s">
        <v>51</v>
      </c>
      <c r="C37" s="56"/>
      <c r="D37" s="18"/>
      <c r="E37" s="56"/>
      <c r="F37" s="54"/>
      <c r="G37" s="54"/>
    </row>
    <row r="38" spans="1:11" ht="12.75" customHeight="1">
      <c r="A38" s="26"/>
      <c r="B38" s="17" t="s">
        <v>52</v>
      </c>
      <c r="C38" s="52" t="s">
        <v>53</v>
      </c>
      <c r="D38" s="53">
        <v>125</v>
      </c>
      <c r="E38" s="16" t="s">
        <v>40</v>
      </c>
      <c r="F38" s="54">
        <v>1510</v>
      </c>
      <c r="G38" s="54">
        <f>(D38*F38)</f>
        <v>188750</v>
      </c>
    </row>
    <row r="39" spans="1:11" ht="12.75" customHeight="1">
      <c r="A39" s="26"/>
      <c r="B39" s="17" t="s">
        <v>54</v>
      </c>
      <c r="C39" s="52" t="s">
        <v>53</v>
      </c>
      <c r="D39" s="53">
        <v>100</v>
      </c>
      <c r="E39" s="16" t="s">
        <v>40</v>
      </c>
      <c r="F39" s="54">
        <v>1313</v>
      </c>
      <c r="G39" s="54">
        <f t="shared" ref="G39:G40" si="1">(D39*F39)</f>
        <v>131300</v>
      </c>
    </row>
    <row r="40" spans="1:11" ht="12.75" customHeight="1">
      <c r="A40" s="26"/>
      <c r="B40" s="17" t="s">
        <v>55</v>
      </c>
      <c r="C40" s="52" t="s">
        <v>53</v>
      </c>
      <c r="D40" s="53">
        <v>50</v>
      </c>
      <c r="E40" s="16" t="s">
        <v>40</v>
      </c>
      <c r="F40" s="54">
        <v>1045</v>
      </c>
      <c r="G40" s="54">
        <f t="shared" si="1"/>
        <v>52250</v>
      </c>
    </row>
    <row r="41" spans="1:11" ht="12.75" customHeight="1">
      <c r="A41" s="26"/>
      <c r="B41" s="17" t="s">
        <v>56</v>
      </c>
      <c r="C41" s="52" t="s">
        <v>57</v>
      </c>
      <c r="D41" s="53">
        <v>85</v>
      </c>
      <c r="E41" s="16" t="s">
        <v>40</v>
      </c>
      <c r="F41" s="54">
        <v>409</v>
      </c>
      <c r="G41" s="54">
        <f>(D41*F41)</f>
        <v>34765</v>
      </c>
    </row>
    <row r="42" spans="1:11" ht="13.5" customHeight="1">
      <c r="A42" s="5"/>
      <c r="B42" s="57" t="s">
        <v>58</v>
      </c>
      <c r="C42" s="58"/>
      <c r="D42" s="58"/>
      <c r="E42" s="58"/>
      <c r="F42" s="59"/>
      <c r="G42" s="60">
        <f>SUM(G35:G41)</f>
        <v>563065</v>
      </c>
    </row>
    <row r="43" spans="1:11" ht="12" customHeight="1">
      <c r="A43" s="2"/>
      <c r="B43" s="45"/>
      <c r="C43" s="46"/>
      <c r="D43" s="46"/>
      <c r="E43" s="61"/>
      <c r="F43" s="47"/>
      <c r="G43" s="47"/>
    </row>
    <row r="44" spans="1:11" ht="12" customHeight="1">
      <c r="A44" s="2"/>
      <c r="B44" s="78"/>
      <c r="C44" s="78"/>
      <c r="D44" s="78"/>
      <c r="E44" s="78"/>
      <c r="F44" s="79"/>
      <c r="G44" s="79"/>
    </row>
    <row r="45" spans="1:11" ht="12" customHeight="1">
      <c r="A45" s="75"/>
      <c r="B45" s="80" t="s">
        <v>59</v>
      </c>
      <c r="C45" s="81"/>
      <c r="D45" s="81"/>
      <c r="E45" s="81"/>
      <c r="F45" s="81"/>
      <c r="G45" s="82">
        <f>G23+G31+G42</f>
        <v>1004065</v>
      </c>
    </row>
    <row r="46" spans="1:11" ht="12" customHeight="1">
      <c r="A46" s="75"/>
      <c r="B46" s="83" t="s">
        <v>60</v>
      </c>
      <c r="C46" s="63"/>
      <c r="D46" s="63"/>
      <c r="E46" s="63"/>
      <c r="F46" s="63"/>
      <c r="G46" s="84">
        <f>G45*0.05</f>
        <v>50203.25</v>
      </c>
    </row>
    <row r="47" spans="1:11" ht="12" customHeight="1">
      <c r="A47" s="75"/>
      <c r="B47" s="85" t="s">
        <v>61</v>
      </c>
      <c r="C47" s="62"/>
      <c r="D47" s="62"/>
      <c r="E47" s="62"/>
      <c r="F47" s="62"/>
      <c r="G47" s="86">
        <f>G46+G45</f>
        <v>1054268.25</v>
      </c>
    </row>
    <row r="48" spans="1:11" ht="12" customHeight="1">
      <c r="A48" s="75"/>
      <c r="B48" s="83" t="s">
        <v>62</v>
      </c>
      <c r="C48" s="63"/>
      <c r="D48" s="63"/>
      <c r="E48" s="63"/>
      <c r="F48" s="63"/>
      <c r="G48" s="84">
        <f>G12</f>
        <v>1600000</v>
      </c>
    </row>
    <row r="49" spans="1:7" ht="12" customHeight="1">
      <c r="A49" s="75"/>
      <c r="B49" s="87" t="s">
        <v>63</v>
      </c>
      <c r="C49" s="88"/>
      <c r="D49" s="88"/>
      <c r="E49" s="88"/>
      <c r="F49" s="88"/>
      <c r="G49" s="89">
        <f>G48-G47</f>
        <v>545731.75</v>
      </c>
    </row>
    <row r="50" spans="1:7" ht="12" customHeight="1">
      <c r="A50" s="75"/>
      <c r="B50" s="76" t="s">
        <v>64</v>
      </c>
      <c r="C50" s="77"/>
      <c r="D50" s="77"/>
      <c r="E50" s="77"/>
      <c r="F50" s="77"/>
      <c r="G50" s="72"/>
    </row>
    <row r="51" spans="1:7" ht="12.75" customHeight="1" thickBot="1">
      <c r="A51" s="75"/>
      <c r="B51" s="90"/>
      <c r="C51" s="77"/>
      <c r="D51" s="77"/>
      <c r="E51" s="77"/>
      <c r="F51" s="77"/>
      <c r="G51" s="72"/>
    </row>
    <row r="52" spans="1:7" ht="12" customHeight="1">
      <c r="A52" s="75"/>
      <c r="B52" s="102" t="s">
        <v>65</v>
      </c>
      <c r="C52" s="103"/>
      <c r="D52" s="103"/>
      <c r="E52" s="103"/>
      <c r="F52" s="104"/>
      <c r="G52" s="72"/>
    </row>
    <row r="53" spans="1:7" ht="12" customHeight="1">
      <c r="A53" s="75"/>
      <c r="B53" s="105" t="s">
        <v>66</v>
      </c>
      <c r="C53" s="74"/>
      <c r="D53" s="74"/>
      <c r="E53" s="74"/>
      <c r="F53" s="106"/>
      <c r="G53" s="72"/>
    </row>
    <row r="54" spans="1:7" ht="12" customHeight="1">
      <c r="A54" s="75"/>
      <c r="B54" s="105" t="s">
        <v>67</v>
      </c>
      <c r="C54" s="74"/>
      <c r="D54" s="74"/>
      <c r="E54" s="74"/>
      <c r="F54" s="106"/>
      <c r="G54" s="72"/>
    </row>
    <row r="55" spans="1:7" ht="12" customHeight="1">
      <c r="A55" s="75"/>
      <c r="B55" s="105" t="s">
        <v>68</v>
      </c>
      <c r="C55" s="74"/>
      <c r="D55" s="74"/>
      <c r="E55" s="74"/>
      <c r="F55" s="106"/>
      <c r="G55" s="72"/>
    </row>
    <row r="56" spans="1:7" ht="12" customHeight="1">
      <c r="A56" s="75"/>
      <c r="B56" s="105" t="s">
        <v>69</v>
      </c>
      <c r="C56" s="74"/>
      <c r="D56" s="74"/>
      <c r="E56" s="74"/>
      <c r="F56" s="106"/>
      <c r="G56" s="72"/>
    </row>
    <row r="57" spans="1:7" ht="12" customHeight="1">
      <c r="A57" s="75"/>
      <c r="B57" s="105" t="s">
        <v>70</v>
      </c>
      <c r="C57" s="74"/>
      <c r="D57" s="74"/>
      <c r="E57" s="74"/>
      <c r="F57" s="106"/>
      <c r="G57" s="72"/>
    </row>
    <row r="58" spans="1:7" ht="12.75" customHeight="1" thickBot="1">
      <c r="A58" s="75"/>
      <c r="B58" s="107" t="s">
        <v>71</v>
      </c>
      <c r="C58" s="108"/>
      <c r="D58" s="108"/>
      <c r="E58" s="108"/>
      <c r="F58" s="109"/>
      <c r="G58" s="72"/>
    </row>
    <row r="59" spans="1:7" ht="12.75" customHeight="1">
      <c r="A59" s="75"/>
      <c r="B59" s="100"/>
      <c r="C59" s="74"/>
      <c r="D59" s="74"/>
      <c r="E59" s="74"/>
      <c r="F59" s="74"/>
      <c r="G59" s="72"/>
    </row>
    <row r="60" spans="1:7" ht="15" customHeight="1" thickBot="1">
      <c r="A60" s="75"/>
      <c r="B60" s="129" t="s">
        <v>72</v>
      </c>
      <c r="C60" s="130"/>
      <c r="D60" s="99"/>
      <c r="E60" s="65"/>
      <c r="F60" s="65"/>
      <c r="G60" s="72"/>
    </row>
    <row r="61" spans="1:7" ht="12" customHeight="1">
      <c r="A61" s="75"/>
      <c r="B61" s="92" t="s">
        <v>73</v>
      </c>
      <c r="C61" s="66" t="s">
        <v>74</v>
      </c>
      <c r="D61" s="93" t="s">
        <v>75</v>
      </c>
      <c r="E61" s="65"/>
      <c r="F61" s="65"/>
      <c r="G61" s="72"/>
    </row>
    <row r="62" spans="1:7" ht="12" customHeight="1">
      <c r="A62" s="75"/>
      <c r="B62" s="94" t="s">
        <v>76</v>
      </c>
      <c r="C62" s="67">
        <v>120000</v>
      </c>
      <c r="D62" s="95">
        <f>(C62/C68)</f>
        <v>0.11382305068540446</v>
      </c>
      <c r="E62" s="65"/>
      <c r="F62" s="65"/>
      <c r="G62" s="72"/>
    </row>
    <row r="63" spans="1:7" ht="12" customHeight="1">
      <c r="A63" s="75"/>
      <c r="B63" s="94" t="s">
        <v>77</v>
      </c>
      <c r="C63" s="68">
        <v>0</v>
      </c>
      <c r="D63" s="95">
        <v>0</v>
      </c>
      <c r="E63" s="65"/>
      <c r="F63" s="65"/>
      <c r="G63" s="72"/>
    </row>
    <row r="64" spans="1:7" ht="12" customHeight="1">
      <c r="A64" s="75"/>
      <c r="B64" s="94" t="s">
        <v>78</v>
      </c>
      <c r="C64" s="67">
        <v>321000</v>
      </c>
      <c r="D64" s="95">
        <f>(C64/C68)</f>
        <v>0.30447666058345696</v>
      </c>
      <c r="E64" s="65"/>
      <c r="F64" s="65"/>
      <c r="G64" s="72"/>
    </row>
    <row r="65" spans="1:7" ht="12" customHeight="1">
      <c r="A65" s="75"/>
      <c r="B65" s="94" t="s">
        <v>45</v>
      </c>
      <c r="C65" s="67">
        <v>563065</v>
      </c>
      <c r="D65" s="95">
        <f>(C65/C68)</f>
        <v>0.53408146695147718</v>
      </c>
      <c r="E65" s="65"/>
      <c r="F65" s="65"/>
      <c r="G65" s="72"/>
    </row>
    <row r="66" spans="1:7" ht="12" customHeight="1">
      <c r="A66" s="75"/>
      <c r="B66" s="94" t="s">
        <v>79</v>
      </c>
      <c r="C66" s="69"/>
      <c r="D66" s="95">
        <f>(C66/C68)</f>
        <v>0</v>
      </c>
      <c r="E66" s="71"/>
      <c r="F66" s="71"/>
      <c r="G66" s="72"/>
    </row>
    <row r="67" spans="1:7" ht="12" customHeight="1">
      <c r="A67" s="75"/>
      <c r="B67" s="94" t="s">
        <v>80</v>
      </c>
      <c r="C67" s="69">
        <v>50203</v>
      </c>
      <c r="D67" s="95">
        <f>(C67/C68)</f>
        <v>4.7618821779661341E-2</v>
      </c>
      <c r="E67" s="71"/>
      <c r="F67" s="71"/>
      <c r="G67" s="72"/>
    </row>
    <row r="68" spans="1:7" ht="12.75" customHeight="1" thickBot="1">
      <c r="A68" s="75"/>
      <c r="B68" s="96" t="s">
        <v>81</v>
      </c>
      <c r="C68" s="97">
        <f>SUM(C62:C67)</f>
        <v>1054268</v>
      </c>
      <c r="D68" s="98">
        <f>SUM(D62:D67)</f>
        <v>1</v>
      </c>
      <c r="E68" s="71"/>
      <c r="F68" s="71"/>
      <c r="G68" s="72"/>
    </row>
    <row r="69" spans="1:7" ht="12" customHeight="1">
      <c r="A69" s="75"/>
      <c r="B69" s="90"/>
      <c r="C69" s="77"/>
      <c r="D69" s="77"/>
      <c r="E69" s="77"/>
      <c r="F69" s="77"/>
      <c r="G69" s="72"/>
    </row>
    <row r="70" spans="1:7" ht="12.75" customHeight="1">
      <c r="A70" s="75"/>
      <c r="B70" s="91"/>
      <c r="C70" s="77"/>
      <c r="D70" s="77"/>
      <c r="E70" s="77"/>
      <c r="F70" s="77"/>
      <c r="G70" s="72"/>
    </row>
    <row r="71" spans="1:7" ht="12" customHeight="1" thickBot="1">
      <c r="A71" s="64"/>
      <c r="B71" s="111"/>
      <c r="C71" s="112" t="s">
        <v>82</v>
      </c>
      <c r="D71" s="113"/>
      <c r="E71" s="114"/>
      <c r="F71" s="70"/>
      <c r="G71" s="72"/>
    </row>
    <row r="72" spans="1:7" ht="12" customHeight="1">
      <c r="A72" s="75"/>
      <c r="B72" s="115" t="s">
        <v>83</v>
      </c>
      <c r="C72" s="116">
        <v>40</v>
      </c>
      <c r="D72" s="116">
        <v>50</v>
      </c>
      <c r="E72" s="117">
        <v>60</v>
      </c>
      <c r="F72" s="110"/>
      <c r="G72" s="73"/>
    </row>
    <row r="73" spans="1:7" ht="12.75" customHeight="1" thickBot="1">
      <c r="A73" s="75"/>
      <c r="B73" s="96" t="s">
        <v>84</v>
      </c>
      <c r="C73" s="97">
        <f>(G47/C72)</f>
        <v>26356.706249999999</v>
      </c>
      <c r="D73" s="97">
        <f>(G47/D72)</f>
        <v>21085.365000000002</v>
      </c>
      <c r="E73" s="118">
        <f>(G47/E72)</f>
        <v>17571.137500000001</v>
      </c>
      <c r="F73" s="110"/>
      <c r="G73" s="73"/>
    </row>
    <row r="74" spans="1:7" ht="15.6" customHeight="1">
      <c r="A74" s="75"/>
      <c r="B74" s="101" t="s">
        <v>85</v>
      </c>
      <c r="C74" s="74"/>
      <c r="D74" s="74"/>
      <c r="E74" s="74"/>
      <c r="F74" s="74"/>
      <c r="G74" s="74"/>
    </row>
  </sheetData>
  <mergeCells count="8">
    <mergeCell ref="B60:C6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2022-07-14T13:32:37Z</dcterms:modified>
  <cp:category/>
  <cp:contentStatus/>
</cp:coreProperties>
</file>