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AVENA" sheetId="7" r:id="rId1"/>
  </sheets>
  <definedNames>
    <definedName name="_xlnm.Print_Area" localSheetId="0">AVENA!$A$1:$G$85</definedName>
  </definedNames>
  <calcPr calcId="152511"/>
</workbook>
</file>

<file path=xl/calcChain.xml><?xml version="1.0" encoding="utf-8"?>
<calcChain xmlns="http://schemas.openxmlformats.org/spreadsheetml/2006/main">
  <c r="C77" i="7" l="1"/>
  <c r="G12" i="7" l="1"/>
  <c r="G53" i="7" l="1"/>
  <c r="G54" i="7" s="1"/>
  <c r="G48" i="7"/>
  <c r="G46" i="7"/>
  <c r="G45" i="7"/>
  <c r="G44" i="7"/>
  <c r="G42" i="7"/>
  <c r="G36" i="7"/>
  <c r="G35" i="7"/>
  <c r="G34" i="7"/>
  <c r="G33" i="7"/>
  <c r="G28" i="7"/>
  <c r="G23" i="7"/>
  <c r="G22" i="7"/>
  <c r="G21" i="7"/>
  <c r="G59" i="7" l="1"/>
  <c r="G37" i="7" l="1"/>
  <c r="C75" i="7" s="1"/>
  <c r="G49" i="7"/>
  <c r="G29" i="7"/>
  <c r="C74" i="7" s="1"/>
  <c r="G24" i="7"/>
  <c r="C73" i="7" s="1"/>
  <c r="C76" i="7" l="1"/>
  <c r="G56" i="7"/>
  <c r="G57" i="7" s="1"/>
  <c r="G58" i="7" s="1"/>
  <c r="C78" i="7" l="1"/>
  <c r="C79" i="7" s="1"/>
  <c r="D74" i="7" s="1"/>
  <c r="E84" i="7"/>
  <c r="D84" i="7"/>
  <c r="C84" i="7"/>
  <c r="G60" i="7"/>
  <c r="D77" i="7" l="1"/>
  <c r="D75" i="7"/>
  <c r="D73" i="7"/>
  <c r="D76" i="7"/>
  <c r="D78" i="7"/>
  <c r="D79" i="7" l="1"/>
</calcChain>
</file>

<file path=xl/sharedStrings.xml><?xml version="1.0" encoding="utf-8"?>
<sst xmlns="http://schemas.openxmlformats.org/spreadsheetml/2006/main" count="137" uniqueCount="98">
  <si>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</si>
  <si>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</si>
  <si>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</si>
  <si>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</si>
  <si>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</si>
  <si>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</si>
  <si>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</si>
  <si>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</si>
  <si>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</si>
  <si>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</si>
  <si>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</si>
  <si>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</si>
  <si>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</si>
  <si>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</si>
  <si>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</si>
  <si>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</si>
  <si>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</si>
  <si>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</si>
  <si>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</si>
  <si>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</si>
  <si>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</si>
  <si>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</si>
  <si>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</si>
  <si>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</si>
  <si>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</si>
  <si>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</si>
  <si>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</si>
  <si>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</si>
  <si>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</si>
  <si>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</si>
  <si>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</si>
  <si>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</si>
  <si>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</si>
  <si>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</si>
  <si>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</si>
  <si>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</si>
  <si>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</si>
  <si>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</si>
  <si>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</si>
  <si>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</si>
  <si>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</si>
  <si>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</si>
  <si>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</si>
  <si>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</si>
  <si>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</si>
  <si>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</si>
  <si>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</si>
  <si>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</si>
  <si>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</si>
  <si>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</si>
  <si>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</si>
  <si>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</si>
  <si>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</si>
  <si>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</si>
  <si>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</si>
  <si>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</si>
  <si>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</si>
  <si>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CAÑETE</t>
  </si>
  <si>
    <t>MEDIO</t>
  </si>
  <si>
    <t>ESCENARIOS COSTO UNITARIO  ($/scs)</t>
  </si>
  <si>
    <t>AVENA</t>
  </si>
  <si>
    <t>STRIGOSA</t>
  </si>
  <si>
    <t>ALIMENTACION ANIMAL</t>
  </si>
  <si>
    <t>Diciembre-Marzo</t>
  </si>
  <si>
    <t>SEQUIA</t>
  </si>
  <si>
    <t>Preparación de Suelos</t>
  </si>
  <si>
    <t>Siembra</t>
  </si>
  <si>
    <t>Aplicaciones Agroquímicos</t>
  </si>
  <si>
    <t>ENERO - ABRIL</t>
  </si>
  <si>
    <t>TRASLADO INSUMOS A POTRERO</t>
  </si>
  <si>
    <t>MARZO-ABRIL</t>
  </si>
  <si>
    <t>Rastraje offset</t>
  </si>
  <si>
    <t>ENERO-MARZO</t>
  </si>
  <si>
    <t>Aradura</t>
  </si>
  <si>
    <t>Rastraje tandem</t>
  </si>
  <si>
    <t>SEMILLA</t>
  </si>
  <si>
    <t>Avena</t>
  </si>
  <si>
    <t>kg</t>
  </si>
  <si>
    <t>NITROMAG</t>
  </si>
  <si>
    <t>Saco 25 kg</t>
  </si>
  <si>
    <t>AGOSTO</t>
  </si>
  <si>
    <t>Mezcla 11-30-14</t>
  </si>
  <si>
    <t>Anagran Plus</t>
  </si>
  <si>
    <t>Sobre 125 gms</t>
  </si>
  <si>
    <t>HERBICIDA</t>
  </si>
  <si>
    <t>RANGO FULL</t>
  </si>
  <si>
    <t>lts</t>
  </si>
  <si>
    <t>COSECHA</t>
  </si>
  <si>
    <t>Fardos</t>
  </si>
  <si>
    <t>DICIEMBRE</t>
  </si>
  <si>
    <t>RENDIMIENTO (Fardos/Há.)</t>
  </si>
  <si>
    <t>PRECIO ESPERADO ($/Fardo)</t>
  </si>
  <si>
    <t>JA</t>
  </si>
  <si>
    <t>JT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</si>
  <si>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</si>
  <si>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</si>
  <si>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(fardo/hà)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</si>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</sst>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5" fillId="0" borderId="1"/>
    <xf numFmtId="0" fontId="2" fillId="0" borderId="1"/>
    <xf numFmtId="43" fontId="6" fillId="0" borderId="0" applyFont="0" applyFill="0" applyBorder="0" applyAlignment="0" applyProtection="0"/>
    <xf numFmtId="0" fontId="1" fillId="0" borderId="1"/>
  </cellStyleXfs>
  <cellXfs count="95">
    <xf numFmtId="0" fontId="0" fillId="0" borderId="0" xfId="0" applyFont="1" applyAlignment="1"/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3" fontId="7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3" fillId="0" borderId="1" xfId="0" applyFont="1" applyBorder="1" applyAlignment="1"/>
    <xf numFmtId="3" fontId="7" fillId="10" borderId="2" xfId="0" applyNumberFormat="1" applyFont="1" applyFill="1" applyBorder="1" applyAlignment="1">
      <alignment horizontal="right" wrapText="1"/>
    </xf>
    <xf numFmtId="3" fontId="7" fillId="10" borderId="2" xfId="0" applyNumberFormat="1" applyFont="1" applyFill="1" applyBorder="1" applyAlignment="1">
      <alignment horizontal="right"/>
    </xf>
    <xf numFmtId="14" fontId="7" fillId="1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7" fillId="11" borderId="2" xfId="0" applyNumberFormat="1" applyFont="1" applyFill="1" applyBorder="1"/>
    <xf numFmtId="3" fontId="11" fillId="0" borderId="2" xfId="0" applyNumberFormat="1" applyFont="1" applyBorder="1" applyAlignment="1">
      <alignment horizontal="center"/>
    </xf>
    <xf numFmtId="3" fontId="7" fillId="10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1" fillId="10" borderId="2" xfId="4" applyNumberFormat="1" applyFont="1" applyFill="1" applyBorder="1"/>
    <xf numFmtId="3" fontId="3" fillId="0" borderId="2" xfId="1" applyNumberFormat="1" applyFont="1" applyBorder="1" applyAlignment="1">
      <alignment horizontal="center"/>
    </xf>
    <xf numFmtId="3" fontId="11" fillId="10" borderId="2" xfId="4" applyNumberFormat="1" applyFont="1" applyFill="1" applyBorder="1" applyAlignment="1">
      <alignment horizontal="center"/>
    </xf>
    <xf numFmtId="3" fontId="7" fillId="0" borderId="2" xfId="3" applyNumberFormat="1" applyFont="1" applyBorder="1" applyAlignment="1">
      <alignment horizontal="center"/>
    </xf>
    <xf numFmtId="3" fontId="12" fillId="10" borderId="2" xfId="0" applyNumberFormat="1" applyFont="1" applyFill="1" applyBorder="1" applyAlignment="1">
      <alignment wrapText="1"/>
    </xf>
    <xf numFmtId="3" fontId="7" fillId="10" borderId="2" xfId="0" applyNumberFormat="1" applyFont="1" applyFill="1" applyBorder="1" applyAlignment="1">
      <alignment wrapText="1"/>
    </xf>
    <xf numFmtId="3" fontId="7" fillId="10" borderId="2" xfId="0" applyNumberFormat="1" applyFont="1" applyFill="1" applyBorder="1" applyAlignment="1">
      <alignment horizontal="center" wrapText="1"/>
    </xf>
    <xf numFmtId="3" fontId="7" fillId="11" borderId="2" xfId="0" applyNumberFormat="1" applyFont="1" applyFill="1" applyBorder="1" applyAlignment="1">
      <alignment horizontal="center"/>
    </xf>
    <xf numFmtId="3" fontId="12" fillId="11" borderId="2" xfId="0" applyNumberFormat="1" applyFont="1" applyFill="1" applyBorder="1"/>
    <xf numFmtId="0" fontId="3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/>
    <xf numFmtId="0" fontId="9" fillId="3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/>
    <xf numFmtId="165" fontId="9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165" fontId="9" fillId="2" borderId="7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/>
    <xf numFmtId="165" fontId="9" fillId="2" borderId="10" xfId="0" applyNumberFormat="1" applyFont="1" applyFill="1" applyBorder="1" applyAlignment="1">
      <alignment vertical="center"/>
    </xf>
    <xf numFmtId="0" fontId="3" fillId="9" borderId="2" xfId="0" applyFont="1" applyFill="1" applyBorder="1" applyAlignment="1"/>
    <xf numFmtId="0" fontId="3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3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3" fillId="2" borderId="2" xfId="0" applyNumberFormat="1" applyFont="1" applyFill="1" applyBorder="1" applyAlignment="1"/>
    <xf numFmtId="166" fontId="13" fillId="2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6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65" fontId="9" fillId="6" borderId="1" xfId="0" applyNumberFormat="1" applyFont="1" applyFill="1" applyBorder="1" applyAlignment="1">
      <alignment vertical="center"/>
    </xf>
    <xf numFmtId="17" fontId="7" fillId="10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164" fontId="11" fillId="10" borderId="2" xfId="4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</cellXfs>
  <cellStyles count="5">
    <cellStyle name="Millares" xfId="3" builtinId="3"/>
    <cellStyle name="Normal" xfId="0" builtinId="0"/>
    <cellStyle name="Normal 2" xfId="1"/>
    <cellStyle name="Normal 3" xfId="2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010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tabSelected="1" workbookViewId="0">
      <selection activeCell="L8" sqref="K8:L8"/>
    </sheetView>
  </sheetViews>
  <sheetFormatPr baseColWidth="10" defaultColWidth="10.85546875" defaultRowHeight="11.25" customHeight="1"/>
  <cols>
    <col min="1" max="1" width="4.42578125" style="14" customWidth="1"/>
    <col min="2" max="2" width="26.42578125" style="14" customWidth="1"/>
    <col min="3" max="3" width="19.42578125" style="14" customWidth="1"/>
    <col min="4" max="4" width="9.42578125" style="14" customWidth="1"/>
    <col min="5" max="5" width="18.7109375" style="14" customWidth="1"/>
    <col min="6" max="6" width="13.5703125" style="14" customWidth="1"/>
    <col min="7" max="7" width="17.5703125" style="14" customWidth="1"/>
    <col min="8" max="255" width="10.85546875" style="14" customWidth="1"/>
    <col min="256" max="16384" width="10.85546875" style="15"/>
  </cols>
  <sheetData>
    <row r="1" spans="1:7" ht="15" customHeight="1">
      <c r="A1" s="13"/>
      <c r="B1" s="13"/>
      <c r="C1" s="13"/>
      <c r="D1" s="13"/>
      <c r="E1" s="13"/>
      <c r="F1" s="13"/>
      <c r="G1" s="13"/>
    </row>
    <row r="2" spans="1:7" ht="15" customHeight="1">
      <c r="A2" s="13"/>
      <c r="B2" s="13"/>
      <c r="C2" s="13"/>
      <c r="D2" s="13"/>
      <c r="E2" s="13"/>
      <c r="F2" s="13"/>
      <c r="G2" s="13"/>
    </row>
    <row r="3" spans="1:7" ht="15" customHeight="1">
      <c r="A3" s="13"/>
      <c r="B3" s="13"/>
      <c r="C3" s="13"/>
      <c r="D3" s="13"/>
      <c r="E3" s="13"/>
      <c r="F3" s="13"/>
      <c r="G3" s="13"/>
    </row>
    <row r="4" spans="1:7" ht="15" customHeight="1">
      <c r="A4" s="13"/>
      <c r="B4" s="13"/>
      <c r="C4" s="13"/>
      <c r="D4" s="13"/>
      <c r="E4" s="13"/>
      <c r="F4" s="13"/>
      <c r="G4" s="13"/>
    </row>
    <row r="5" spans="1:7" ht="15" customHeight="1">
      <c r="A5" s="13"/>
      <c r="B5" s="13"/>
      <c r="C5" s="13"/>
      <c r="D5" s="13"/>
      <c r="E5" s="13"/>
      <c r="F5" s="13"/>
      <c r="G5" s="13"/>
    </row>
    <row r="6" spans="1:7" ht="15" customHeight="1">
      <c r="A6" s="13"/>
      <c r="B6" s="13"/>
      <c r="C6" s="13"/>
      <c r="D6" s="13"/>
      <c r="E6" s="13"/>
      <c r="F6" s="13"/>
      <c r="G6" s="13"/>
    </row>
    <row r="7" spans="1:7" ht="15" customHeight="1">
      <c r="A7" s="13"/>
      <c r="B7" s="13"/>
      <c r="C7" s="13"/>
      <c r="D7" s="13"/>
      <c r="E7" s="13"/>
      <c r="F7" s="13"/>
      <c r="G7" s="13"/>
    </row>
    <row r="8" spans="1:7" ht="15" customHeight="1">
      <c r="A8" s="13"/>
      <c r="B8" s="13"/>
      <c r="C8" s="13"/>
      <c r="D8" s="13"/>
      <c r="E8" s="13"/>
      <c r="F8" s="13"/>
      <c r="G8" s="13"/>
    </row>
    <row r="9" spans="1:7" ht="12" customHeight="1">
      <c r="A9" s="13"/>
      <c r="B9" s="74" t="s">
        <v>0</v>
      </c>
      <c r="C9" s="16" t="s">
        <v>60</v>
      </c>
      <c r="D9" s="13"/>
      <c r="E9" s="89" t="s">
        <v>90</v>
      </c>
      <c r="F9" s="90"/>
      <c r="G9" s="17">
        <v>350</v>
      </c>
    </row>
    <row r="10" spans="1:7" ht="12.75">
      <c r="A10" s="13"/>
      <c r="B10" s="5" t="s">
        <v>1</v>
      </c>
      <c r="C10" s="28" t="s">
        <v>61</v>
      </c>
      <c r="D10" s="13"/>
      <c r="E10" s="91" t="s">
        <v>2</v>
      </c>
      <c r="F10" s="92"/>
      <c r="G10" s="81">
        <v>44621</v>
      </c>
    </row>
    <row r="11" spans="1:7" ht="12.75">
      <c r="A11" s="13"/>
      <c r="B11" s="5" t="s">
        <v>3</v>
      </c>
      <c r="C11" s="6" t="s">
        <v>58</v>
      </c>
      <c r="D11" s="13"/>
      <c r="E11" s="91" t="s">
        <v>91</v>
      </c>
      <c r="F11" s="92"/>
      <c r="G11" s="17">
        <v>3500</v>
      </c>
    </row>
    <row r="12" spans="1:7" ht="11.25" customHeight="1">
      <c r="A12" s="13"/>
      <c r="B12" s="5" t="s">
        <v>4</v>
      </c>
      <c r="C12" s="7" t="s">
        <v>56</v>
      </c>
      <c r="D12" s="13"/>
      <c r="E12" s="9" t="s">
        <v>5</v>
      </c>
      <c r="F12" s="10"/>
      <c r="G12" s="17">
        <f>+(G9*G11)*1.19</f>
        <v>1457750</v>
      </c>
    </row>
    <row r="13" spans="1:7" ht="11.25" customHeight="1">
      <c r="A13" s="13"/>
      <c r="B13" s="5" t="s">
        <v>6</v>
      </c>
      <c r="C13" s="6" t="s">
        <v>57</v>
      </c>
      <c r="D13" s="13"/>
      <c r="E13" s="91" t="s">
        <v>7</v>
      </c>
      <c r="F13" s="92"/>
      <c r="G13" s="17" t="s">
        <v>62</v>
      </c>
    </row>
    <row r="14" spans="1:7" ht="13.5" customHeight="1">
      <c r="A14" s="13"/>
      <c r="B14" s="5" t="s">
        <v>8</v>
      </c>
      <c r="C14" s="6" t="s">
        <v>57</v>
      </c>
      <c r="D14" s="13"/>
      <c r="E14" s="91" t="s">
        <v>9</v>
      </c>
      <c r="F14" s="92"/>
      <c r="G14" s="18" t="s">
        <v>63</v>
      </c>
    </row>
    <row r="15" spans="1:7" ht="12.75">
      <c r="A15" s="13"/>
      <c r="B15" s="5" t="s">
        <v>10</v>
      </c>
      <c r="C15" s="8">
        <v>44727</v>
      </c>
      <c r="D15" s="13"/>
      <c r="E15" s="93" t="s">
        <v>11</v>
      </c>
      <c r="F15" s="94"/>
      <c r="G15" s="19" t="s">
        <v>64</v>
      </c>
    </row>
    <row r="16" spans="1:7" ht="12" customHeight="1">
      <c r="A16" s="13"/>
      <c r="B16" s="20"/>
      <c r="C16" s="21"/>
      <c r="D16" s="13"/>
      <c r="E16" s="13"/>
      <c r="F16" s="13"/>
      <c r="G16" s="22"/>
    </row>
    <row r="17" spans="1:7" ht="12" customHeight="1">
      <c r="A17" s="13"/>
      <c r="B17" s="85" t="s">
        <v>12</v>
      </c>
      <c r="C17" s="86"/>
      <c r="D17" s="86"/>
      <c r="E17" s="86"/>
      <c r="F17" s="86"/>
      <c r="G17" s="86"/>
    </row>
    <row r="18" spans="1:7" ht="12" customHeight="1">
      <c r="A18" s="13"/>
      <c r="B18" s="13"/>
      <c r="C18" s="23"/>
      <c r="D18" s="23"/>
      <c r="E18" s="23"/>
      <c r="F18" s="13"/>
      <c r="G18" s="13"/>
    </row>
    <row r="19" spans="1:7" ht="12" customHeight="1">
      <c r="A19" s="13"/>
      <c r="B19" s="24" t="s">
        <v>13</v>
      </c>
      <c r="C19" s="25"/>
      <c r="D19" s="25"/>
      <c r="E19" s="25"/>
      <c r="F19" s="25"/>
      <c r="G19" s="25"/>
    </row>
    <row r="20" spans="1:7" ht="24" customHeight="1">
      <c r="A20" s="13"/>
      <c r="B20" s="75" t="s">
        <v>14</v>
      </c>
      <c r="C20" s="75" t="s">
        <v>15</v>
      </c>
      <c r="D20" s="75" t="s">
        <v>16</v>
      </c>
      <c r="E20" s="75" t="s">
        <v>17</v>
      </c>
      <c r="F20" s="75" t="s">
        <v>18</v>
      </c>
      <c r="G20" s="75" t="s">
        <v>19</v>
      </c>
    </row>
    <row r="21" spans="1:7" ht="12.75" customHeight="1">
      <c r="A21" s="13"/>
      <c r="B21" s="26" t="s">
        <v>65</v>
      </c>
      <c r="C21" s="27" t="s">
        <v>20</v>
      </c>
      <c r="D21" s="82">
        <v>1</v>
      </c>
      <c r="E21" s="28" t="s">
        <v>68</v>
      </c>
      <c r="F21" s="29">
        <v>20000</v>
      </c>
      <c r="G21" s="19">
        <f t="shared" ref="G21:G23" si="0">F21*D21</f>
        <v>20000</v>
      </c>
    </row>
    <row r="22" spans="1:7" ht="12.75">
      <c r="A22" s="13"/>
      <c r="B22" s="26" t="s">
        <v>66</v>
      </c>
      <c r="C22" s="27" t="s">
        <v>20</v>
      </c>
      <c r="D22" s="82">
        <v>0.5</v>
      </c>
      <c r="E22" s="28" t="s">
        <v>68</v>
      </c>
      <c r="F22" s="29">
        <v>20000</v>
      </c>
      <c r="G22" s="19">
        <f t="shared" si="0"/>
        <v>10000</v>
      </c>
    </row>
    <row r="23" spans="1:7" ht="15" customHeight="1">
      <c r="A23" s="13"/>
      <c r="B23" s="26" t="s">
        <v>67</v>
      </c>
      <c r="C23" s="27" t="s">
        <v>20</v>
      </c>
      <c r="D23" s="82">
        <v>0.5</v>
      </c>
      <c r="E23" s="28" t="s">
        <v>68</v>
      </c>
      <c r="F23" s="29">
        <v>20000</v>
      </c>
      <c r="G23" s="19">
        <f t="shared" si="0"/>
        <v>10000</v>
      </c>
    </row>
    <row r="24" spans="1:7" ht="12.75" customHeight="1">
      <c r="A24" s="13"/>
      <c r="B24" s="1" t="s">
        <v>21</v>
      </c>
      <c r="C24" s="2"/>
      <c r="D24" s="2"/>
      <c r="E24" s="2"/>
      <c r="F24" s="3"/>
      <c r="G24" s="4">
        <f>SUM(G21:G23)</f>
        <v>40000</v>
      </c>
    </row>
    <row r="25" spans="1:7" ht="12" customHeight="1">
      <c r="A25" s="13"/>
      <c r="B25" s="13"/>
      <c r="C25" s="13"/>
      <c r="D25" s="13"/>
      <c r="E25" s="13"/>
      <c r="F25" s="30"/>
      <c r="G25" s="30"/>
    </row>
    <row r="26" spans="1:7" ht="12" customHeight="1">
      <c r="A26" s="13"/>
      <c r="B26" s="24" t="s">
        <v>22</v>
      </c>
      <c r="C26" s="31"/>
      <c r="D26" s="31"/>
      <c r="E26" s="31"/>
      <c r="F26" s="25"/>
      <c r="G26" s="25"/>
    </row>
    <row r="27" spans="1:7" ht="12.75">
      <c r="A27" s="13"/>
      <c r="B27" s="76" t="s">
        <v>14</v>
      </c>
      <c r="C27" s="75" t="s">
        <v>15</v>
      </c>
      <c r="D27" s="75" t="s">
        <v>16</v>
      </c>
      <c r="E27" s="76" t="s">
        <v>17</v>
      </c>
      <c r="F27" s="75" t="s">
        <v>18</v>
      </c>
      <c r="G27" s="76" t="s">
        <v>19</v>
      </c>
    </row>
    <row r="28" spans="1:7" ht="15" customHeight="1">
      <c r="A28" s="13"/>
      <c r="B28" s="11" t="s">
        <v>69</v>
      </c>
      <c r="C28" s="32" t="s">
        <v>92</v>
      </c>
      <c r="D28" s="83">
        <v>1</v>
      </c>
      <c r="E28" s="32" t="s">
        <v>70</v>
      </c>
      <c r="F28" s="11">
        <v>25000</v>
      </c>
      <c r="G28" s="11">
        <f>D28*F28</f>
        <v>25000</v>
      </c>
    </row>
    <row r="29" spans="1:7" ht="12" customHeight="1">
      <c r="A29" s="13"/>
      <c r="B29" s="1" t="s">
        <v>23</v>
      </c>
      <c r="C29" s="2"/>
      <c r="D29" s="2"/>
      <c r="E29" s="2"/>
      <c r="F29" s="3"/>
      <c r="G29" s="4">
        <f>SUM(G28:G28)</f>
        <v>25000</v>
      </c>
    </row>
    <row r="30" spans="1:7" ht="12" customHeight="1">
      <c r="A30" s="13"/>
      <c r="B30" s="13"/>
      <c r="C30" s="13"/>
      <c r="D30" s="13"/>
      <c r="E30" s="13"/>
      <c r="F30" s="30"/>
      <c r="G30" s="30"/>
    </row>
    <row r="31" spans="1:7" ht="12" customHeight="1">
      <c r="A31" s="13"/>
      <c r="B31" s="24" t="s">
        <v>24</v>
      </c>
      <c r="C31" s="31"/>
      <c r="D31" s="31"/>
      <c r="E31" s="31"/>
      <c r="F31" s="25"/>
      <c r="G31" s="25"/>
    </row>
    <row r="32" spans="1:7" ht="12.75">
      <c r="A32" s="13"/>
      <c r="B32" s="76" t="s">
        <v>14</v>
      </c>
      <c r="C32" s="76" t="s">
        <v>15</v>
      </c>
      <c r="D32" s="76" t="s">
        <v>16</v>
      </c>
      <c r="E32" s="76" t="s">
        <v>17</v>
      </c>
      <c r="F32" s="75" t="s">
        <v>18</v>
      </c>
      <c r="G32" s="76" t="s">
        <v>19</v>
      </c>
    </row>
    <row r="33" spans="1:7" ht="12.75" customHeight="1">
      <c r="A33" s="13"/>
      <c r="B33" s="33" t="s">
        <v>71</v>
      </c>
      <c r="C33" s="34" t="s">
        <v>93</v>
      </c>
      <c r="D33" s="84">
        <v>0.125</v>
      </c>
      <c r="E33" s="35" t="s">
        <v>72</v>
      </c>
      <c r="F33" s="36">
        <v>200000</v>
      </c>
      <c r="G33" s="19">
        <f t="shared" ref="G33:G36" si="1">F33*D33</f>
        <v>25000</v>
      </c>
    </row>
    <row r="34" spans="1:7" ht="12.75" customHeight="1">
      <c r="A34" s="13"/>
      <c r="B34" s="33" t="s">
        <v>73</v>
      </c>
      <c r="C34" s="34" t="s">
        <v>93</v>
      </c>
      <c r="D34" s="84">
        <v>0.25</v>
      </c>
      <c r="E34" s="35" t="s">
        <v>72</v>
      </c>
      <c r="F34" s="36">
        <v>200000</v>
      </c>
      <c r="G34" s="19">
        <f t="shared" si="1"/>
        <v>50000</v>
      </c>
    </row>
    <row r="35" spans="1:7" ht="12.75" customHeight="1">
      <c r="A35" s="13"/>
      <c r="B35" s="33" t="s">
        <v>74</v>
      </c>
      <c r="C35" s="34" t="s">
        <v>93</v>
      </c>
      <c r="D35" s="84">
        <v>0.125</v>
      </c>
      <c r="E35" s="35" t="s">
        <v>72</v>
      </c>
      <c r="F35" s="36">
        <v>200000</v>
      </c>
      <c r="G35" s="19">
        <f t="shared" si="1"/>
        <v>25000</v>
      </c>
    </row>
    <row r="36" spans="1:7" ht="12.75" customHeight="1">
      <c r="A36" s="13"/>
      <c r="B36" s="33" t="s">
        <v>66</v>
      </c>
      <c r="C36" s="34" t="s">
        <v>93</v>
      </c>
      <c r="D36" s="84">
        <v>0.125</v>
      </c>
      <c r="E36" s="35" t="s">
        <v>72</v>
      </c>
      <c r="F36" s="36">
        <v>200000</v>
      </c>
      <c r="G36" s="19">
        <f t="shared" si="1"/>
        <v>25000</v>
      </c>
    </row>
    <row r="37" spans="1:7" ht="12.75" customHeight="1">
      <c r="A37" s="13"/>
      <c r="B37" s="1" t="s">
        <v>25</v>
      </c>
      <c r="C37" s="2"/>
      <c r="D37" s="2"/>
      <c r="E37" s="2"/>
      <c r="F37" s="3"/>
      <c r="G37" s="4">
        <f>SUM(G33:G36)</f>
        <v>125000</v>
      </c>
    </row>
    <row r="38" spans="1:7" ht="12" customHeight="1">
      <c r="A38" s="13"/>
      <c r="B38" s="13"/>
      <c r="C38" s="13"/>
      <c r="D38" s="13"/>
      <c r="E38" s="13"/>
      <c r="F38" s="30"/>
      <c r="G38" s="30"/>
    </row>
    <row r="39" spans="1:7" ht="12" customHeight="1">
      <c r="A39" s="13"/>
      <c r="B39" s="24" t="s">
        <v>26</v>
      </c>
      <c r="C39" s="31"/>
      <c r="D39" s="31"/>
      <c r="E39" s="31"/>
      <c r="F39" s="25"/>
      <c r="G39" s="25"/>
    </row>
    <row r="40" spans="1:7" ht="25.5">
      <c r="A40" s="13"/>
      <c r="B40" s="75" t="s">
        <v>27</v>
      </c>
      <c r="C40" s="75" t="s">
        <v>28</v>
      </c>
      <c r="D40" s="75" t="s">
        <v>29</v>
      </c>
      <c r="E40" s="75" t="s">
        <v>17</v>
      </c>
      <c r="F40" s="75" t="s">
        <v>18</v>
      </c>
      <c r="G40" s="75" t="s">
        <v>19</v>
      </c>
    </row>
    <row r="41" spans="1:7" ht="12.75" customHeight="1">
      <c r="A41" s="13"/>
      <c r="B41" s="37" t="s">
        <v>75</v>
      </c>
      <c r="C41" s="38"/>
      <c r="D41" s="16"/>
      <c r="E41" s="38"/>
      <c r="F41" s="39"/>
      <c r="G41" s="38"/>
    </row>
    <row r="42" spans="1:7" ht="12.75" customHeight="1">
      <c r="A42" s="13"/>
      <c r="B42" s="38" t="s">
        <v>76</v>
      </c>
      <c r="C42" s="40" t="s">
        <v>77</v>
      </c>
      <c r="D42" s="19">
        <v>150</v>
      </c>
      <c r="E42" s="35" t="s">
        <v>70</v>
      </c>
      <c r="F42" s="19">
        <v>1050</v>
      </c>
      <c r="G42" s="19">
        <f>(F42*D42)*1.19</f>
        <v>187425</v>
      </c>
    </row>
    <row r="43" spans="1:7" ht="12.75" customHeight="1">
      <c r="A43" s="13"/>
      <c r="B43" s="41" t="s">
        <v>30</v>
      </c>
      <c r="C43" s="40"/>
      <c r="D43" s="19"/>
      <c r="E43" s="35"/>
      <c r="F43" s="19"/>
      <c r="G43" s="19"/>
    </row>
    <row r="44" spans="1:7" ht="12.75" customHeight="1">
      <c r="A44" s="13"/>
      <c r="B44" s="26" t="s">
        <v>78</v>
      </c>
      <c r="C44" s="40" t="s">
        <v>79</v>
      </c>
      <c r="D44" s="19">
        <v>6</v>
      </c>
      <c r="E44" s="29" t="s">
        <v>80</v>
      </c>
      <c r="F44" s="19">
        <v>19900</v>
      </c>
      <c r="G44" s="19">
        <f t="shared" ref="G44:G48" si="2">(F44*D44)*1.19</f>
        <v>142086</v>
      </c>
    </row>
    <row r="45" spans="1:7" ht="12.75" customHeight="1">
      <c r="A45" s="13"/>
      <c r="B45" s="26" t="s">
        <v>81</v>
      </c>
      <c r="C45" s="40" t="s">
        <v>79</v>
      </c>
      <c r="D45" s="19">
        <v>8</v>
      </c>
      <c r="E45" s="35" t="s">
        <v>70</v>
      </c>
      <c r="F45" s="19">
        <v>24800</v>
      </c>
      <c r="G45" s="19">
        <f t="shared" si="2"/>
        <v>236096</v>
      </c>
    </row>
    <row r="46" spans="1:7" ht="12.75" customHeight="1">
      <c r="A46" s="13"/>
      <c r="B46" s="26" t="s">
        <v>82</v>
      </c>
      <c r="C46" s="40" t="s">
        <v>83</v>
      </c>
      <c r="D46" s="19">
        <v>2</v>
      </c>
      <c r="E46" s="35" t="s">
        <v>70</v>
      </c>
      <c r="F46" s="19">
        <v>4200</v>
      </c>
      <c r="G46" s="19">
        <f t="shared" si="2"/>
        <v>9996</v>
      </c>
    </row>
    <row r="47" spans="1:7" ht="12.75" customHeight="1">
      <c r="A47" s="13"/>
      <c r="B47" s="41" t="s">
        <v>84</v>
      </c>
      <c r="C47" s="40"/>
      <c r="D47" s="19"/>
      <c r="E47" s="35"/>
      <c r="F47" s="19"/>
      <c r="G47" s="19"/>
    </row>
    <row r="48" spans="1:7" ht="12.75" customHeight="1">
      <c r="A48" s="13"/>
      <c r="B48" s="26" t="s">
        <v>85</v>
      </c>
      <c r="C48" s="40" t="s">
        <v>86</v>
      </c>
      <c r="D48" s="19">
        <v>2</v>
      </c>
      <c r="E48" s="35" t="s">
        <v>70</v>
      </c>
      <c r="F48" s="19">
        <v>21000</v>
      </c>
      <c r="G48" s="19">
        <f t="shared" si="2"/>
        <v>49980</v>
      </c>
    </row>
    <row r="49" spans="1:8" ht="13.5" customHeight="1">
      <c r="A49" s="13"/>
      <c r="B49" s="1" t="s">
        <v>31</v>
      </c>
      <c r="C49" s="2"/>
      <c r="D49" s="2"/>
      <c r="E49" s="2"/>
      <c r="F49" s="3"/>
      <c r="G49" s="4">
        <f>SUM(G41:G48)</f>
        <v>625583</v>
      </c>
    </row>
    <row r="50" spans="1:8" ht="12" customHeight="1">
      <c r="A50" s="13"/>
      <c r="B50" s="13"/>
      <c r="C50" s="13"/>
      <c r="D50" s="13"/>
      <c r="E50" s="42"/>
      <c r="F50" s="30"/>
      <c r="G50" s="30"/>
    </row>
    <row r="51" spans="1:8" ht="12" customHeight="1">
      <c r="A51" s="13"/>
      <c r="B51" s="24" t="s">
        <v>32</v>
      </c>
      <c r="C51" s="31"/>
      <c r="D51" s="31"/>
      <c r="E51" s="31"/>
      <c r="F51" s="25"/>
      <c r="G51" s="25"/>
    </row>
    <row r="52" spans="1:8" ht="24" customHeight="1">
      <c r="A52" s="13"/>
      <c r="B52" s="76" t="s">
        <v>33</v>
      </c>
      <c r="C52" s="75" t="s">
        <v>28</v>
      </c>
      <c r="D52" s="75" t="s">
        <v>29</v>
      </c>
      <c r="E52" s="76" t="s">
        <v>17</v>
      </c>
      <c r="F52" s="75" t="s">
        <v>18</v>
      </c>
      <c r="G52" s="76" t="s">
        <v>19</v>
      </c>
    </row>
    <row r="53" spans="1:8" ht="12.75" customHeight="1">
      <c r="A53" s="13"/>
      <c r="B53" s="11" t="s">
        <v>87</v>
      </c>
      <c r="C53" s="32" t="s">
        <v>88</v>
      </c>
      <c r="D53" s="83">
        <v>350</v>
      </c>
      <c r="E53" s="32" t="s">
        <v>89</v>
      </c>
      <c r="F53" s="11">
        <v>950</v>
      </c>
      <c r="G53" s="19">
        <f>(F53*D53)</f>
        <v>332500</v>
      </c>
    </row>
    <row r="54" spans="1:8" ht="13.5" customHeight="1">
      <c r="A54" s="13"/>
      <c r="B54" s="1" t="s">
        <v>34</v>
      </c>
      <c r="C54" s="2"/>
      <c r="D54" s="2"/>
      <c r="E54" s="2"/>
      <c r="F54" s="3"/>
      <c r="G54" s="4">
        <f>SUM(G53)</f>
        <v>332500</v>
      </c>
    </row>
    <row r="55" spans="1:8" ht="12" customHeight="1">
      <c r="A55" s="13"/>
      <c r="B55" s="13"/>
      <c r="C55" s="13"/>
      <c r="D55" s="13"/>
      <c r="E55" s="13"/>
      <c r="F55" s="30"/>
      <c r="G55" s="30"/>
    </row>
    <row r="56" spans="1:8" ht="12" customHeight="1">
      <c r="A56" s="13"/>
      <c r="B56" s="24" t="s">
        <v>35</v>
      </c>
      <c r="C56" s="45"/>
      <c r="D56" s="45"/>
      <c r="E56" s="45"/>
      <c r="F56" s="45"/>
      <c r="G56" s="77">
        <f>G49+G37+G29+G24+G54</f>
        <v>1148083</v>
      </c>
      <c r="H56" s="43"/>
    </row>
    <row r="57" spans="1:8" ht="12" customHeight="1">
      <c r="A57" s="13"/>
      <c r="B57" s="78" t="s">
        <v>36</v>
      </c>
      <c r="C57" s="44"/>
      <c r="D57" s="44"/>
      <c r="E57" s="44"/>
      <c r="F57" s="44"/>
      <c r="G57" s="79">
        <f>G56*0.05</f>
        <v>57404.15</v>
      </c>
    </row>
    <row r="58" spans="1:8" ht="12" customHeight="1">
      <c r="A58" s="13"/>
      <c r="B58" s="24" t="s">
        <v>37</v>
      </c>
      <c r="C58" s="45"/>
      <c r="D58" s="45"/>
      <c r="E58" s="45"/>
      <c r="F58" s="45"/>
      <c r="G58" s="77">
        <f>G57+G56</f>
        <v>1205487.1499999999</v>
      </c>
    </row>
    <row r="59" spans="1:8" ht="12" customHeight="1">
      <c r="A59" s="13"/>
      <c r="B59" s="78" t="s">
        <v>38</v>
      </c>
      <c r="C59" s="44"/>
      <c r="D59" s="44"/>
      <c r="E59" s="44"/>
      <c r="F59" s="44"/>
      <c r="G59" s="79">
        <f>G12</f>
        <v>1457750</v>
      </c>
    </row>
    <row r="60" spans="1:8" ht="12" customHeight="1">
      <c r="A60" s="13"/>
      <c r="B60" s="24" t="s">
        <v>39</v>
      </c>
      <c r="C60" s="45"/>
      <c r="D60" s="45"/>
      <c r="E60" s="45"/>
      <c r="F60" s="45"/>
      <c r="G60" s="80">
        <f>G59-G58</f>
        <v>252262.85000000009</v>
      </c>
    </row>
    <row r="61" spans="1:8" ht="12" customHeight="1">
      <c r="A61" s="13"/>
      <c r="B61" s="46" t="s">
        <v>94</v>
      </c>
      <c r="C61" s="47"/>
      <c r="D61" s="47"/>
      <c r="E61" s="47"/>
      <c r="F61" s="47"/>
      <c r="G61" s="48"/>
    </row>
    <row r="62" spans="1:8" ht="12.75" customHeight="1">
      <c r="A62" s="13"/>
      <c r="B62" s="25"/>
      <c r="C62" s="47"/>
      <c r="D62" s="47"/>
      <c r="E62" s="47"/>
      <c r="F62" s="47"/>
      <c r="G62" s="48"/>
    </row>
    <row r="63" spans="1:8" ht="12" customHeight="1">
      <c r="A63" s="13"/>
      <c r="B63" s="49" t="s">
        <v>95</v>
      </c>
      <c r="C63" s="13"/>
      <c r="D63" s="13"/>
      <c r="E63" s="13"/>
      <c r="F63" s="13"/>
      <c r="G63" s="48"/>
    </row>
    <row r="64" spans="1:8" ht="12" customHeight="1">
      <c r="A64" s="13"/>
      <c r="B64" s="50" t="s">
        <v>40</v>
      </c>
      <c r="C64" s="51"/>
      <c r="D64" s="51"/>
      <c r="E64" s="51"/>
      <c r="F64" s="51"/>
      <c r="G64" s="52"/>
    </row>
    <row r="65" spans="1:7" ht="12" customHeight="1">
      <c r="A65" s="13"/>
      <c r="B65" s="53" t="s">
        <v>41</v>
      </c>
      <c r="C65" s="13"/>
      <c r="D65" s="13"/>
      <c r="E65" s="13"/>
      <c r="F65" s="13"/>
      <c r="G65" s="54"/>
    </row>
    <row r="66" spans="1:7" ht="12" customHeight="1">
      <c r="A66" s="13"/>
      <c r="B66" s="53" t="s">
        <v>42</v>
      </c>
      <c r="C66" s="13"/>
      <c r="D66" s="13"/>
      <c r="E66" s="13"/>
      <c r="F66" s="13"/>
      <c r="G66" s="54"/>
    </row>
    <row r="67" spans="1:7" ht="12" customHeight="1">
      <c r="A67" s="13"/>
      <c r="B67" s="53" t="s">
        <v>43</v>
      </c>
      <c r="C67" s="13"/>
      <c r="D67" s="13"/>
      <c r="E67" s="13"/>
      <c r="F67" s="13"/>
      <c r="G67" s="54"/>
    </row>
    <row r="68" spans="1:7" ht="12" customHeight="1">
      <c r="A68" s="13"/>
      <c r="B68" s="53" t="s">
        <v>44</v>
      </c>
      <c r="C68" s="13"/>
      <c r="D68" s="13"/>
      <c r="E68" s="13"/>
      <c r="F68" s="13"/>
      <c r="G68" s="54"/>
    </row>
    <row r="69" spans="1:7" ht="12.75" customHeight="1">
      <c r="A69" s="13"/>
      <c r="B69" s="55" t="s">
        <v>45</v>
      </c>
      <c r="C69" s="56"/>
      <c r="D69" s="56"/>
      <c r="E69" s="56"/>
      <c r="F69" s="56"/>
      <c r="G69" s="57"/>
    </row>
    <row r="70" spans="1:7" ht="12.75" customHeight="1">
      <c r="A70" s="13"/>
      <c r="B70" s="25"/>
      <c r="C70" s="13"/>
      <c r="D70" s="13"/>
      <c r="E70" s="13"/>
      <c r="F70" s="13"/>
      <c r="G70" s="48"/>
    </row>
    <row r="71" spans="1:7" ht="15" customHeight="1">
      <c r="A71" s="13"/>
      <c r="B71" s="87" t="s">
        <v>46</v>
      </c>
      <c r="C71" s="88"/>
      <c r="D71" s="58"/>
      <c r="E71" s="59"/>
      <c r="F71" s="59"/>
      <c r="G71" s="48"/>
    </row>
    <row r="72" spans="1:7" ht="12" customHeight="1">
      <c r="A72" s="13"/>
      <c r="B72" s="60" t="s">
        <v>33</v>
      </c>
      <c r="C72" s="60" t="s">
        <v>47</v>
      </c>
      <c r="D72" s="61" t="s">
        <v>48</v>
      </c>
      <c r="E72" s="59"/>
      <c r="F72" s="59"/>
      <c r="G72" s="48"/>
    </row>
    <row r="73" spans="1:7" ht="12" customHeight="1">
      <c r="A73" s="13"/>
      <c r="B73" s="62" t="s">
        <v>49</v>
      </c>
      <c r="C73" s="63">
        <f>G24</f>
        <v>40000</v>
      </c>
      <c r="D73" s="64">
        <f>(C73/C79)</f>
        <v>3.3181606290867555E-2</v>
      </c>
      <c r="E73" s="59"/>
      <c r="F73" s="59"/>
      <c r="G73" s="48"/>
    </row>
    <row r="74" spans="1:7" ht="12" customHeight="1">
      <c r="A74" s="13"/>
      <c r="B74" s="62" t="s">
        <v>50</v>
      </c>
      <c r="C74" s="63">
        <f>G29</f>
        <v>25000</v>
      </c>
      <c r="D74" s="64">
        <f>C74/C79</f>
        <v>2.0738503931792225E-2</v>
      </c>
      <c r="E74" s="59"/>
      <c r="F74" s="59"/>
      <c r="G74" s="48"/>
    </row>
    <row r="75" spans="1:7" ht="12" customHeight="1">
      <c r="A75" s="13"/>
      <c r="B75" s="62" t="s">
        <v>51</v>
      </c>
      <c r="C75" s="63">
        <f>G37</f>
        <v>125000</v>
      </c>
      <c r="D75" s="64">
        <f>(C75/C79)</f>
        <v>0.10369251965896112</v>
      </c>
      <c r="E75" s="59"/>
      <c r="F75" s="59"/>
      <c r="G75" s="48"/>
    </row>
    <row r="76" spans="1:7" ht="12" customHeight="1">
      <c r="A76" s="13"/>
      <c r="B76" s="62" t="s">
        <v>27</v>
      </c>
      <c r="C76" s="63">
        <f>G49</f>
        <v>625583</v>
      </c>
      <c r="D76" s="64">
        <f>(C76/C79)</f>
        <v>0.51894622020649495</v>
      </c>
      <c r="E76" s="59"/>
      <c r="F76" s="59"/>
      <c r="G76" s="48"/>
    </row>
    <row r="77" spans="1:7" ht="12" customHeight="1">
      <c r="A77" s="13"/>
      <c r="B77" s="62" t="s">
        <v>52</v>
      </c>
      <c r="C77" s="65">
        <f>G54</f>
        <v>332500</v>
      </c>
      <c r="D77" s="64">
        <f>(C77/C79)</f>
        <v>0.27582210229283655</v>
      </c>
      <c r="E77" s="66"/>
      <c r="F77" s="66"/>
      <c r="G77" s="48"/>
    </row>
    <row r="78" spans="1:7" ht="12" customHeight="1">
      <c r="A78" s="13"/>
      <c r="B78" s="62" t="s">
        <v>53</v>
      </c>
      <c r="C78" s="65">
        <f>G57</f>
        <v>57404.15</v>
      </c>
      <c r="D78" s="64">
        <f>(C78/C79)</f>
        <v>4.7619047619047623E-2</v>
      </c>
      <c r="E78" s="66"/>
      <c r="F78" s="66"/>
      <c r="G78" s="48"/>
    </row>
    <row r="79" spans="1:7" ht="12.75" customHeight="1">
      <c r="A79" s="13"/>
      <c r="B79" s="60" t="s">
        <v>54</v>
      </c>
      <c r="C79" s="67">
        <f>SUM(C73:C78)</f>
        <v>1205487.1499999999</v>
      </c>
      <c r="D79" s="68">
        <f>SUM(D73:D78)</f>
        <v>1</v>
      </c>
      <c r="E79" s="66"/>
      <c r="F79" s="66"/>
      <c r="G79" s="48"/>
    </row>
    <row r="80" spans="1:7" ht="12" customHeight="1">
      <c r="A80" s="13"/>
      <c r="B80" s="25"/>
      <c r="C80" s="47"/>
      <c r="D80" s="47"/>
      <c r="E80" s="47"/>
      <c r="F80" s="47"/>
      <c r="G80" s="48"/>
    </row>
    <row r="81" spans="1:7" ht="12.75" customHeight="1">
      <c r="A81" s="13"/>
      <c r="B81" s="12"/>
      <c r="C81" s="47"/>
      <c r="D81" s="47"/>
      <c r="E81" s="47"/>
      <c r="F81" s="47"/>
      <c r="G81" s="48"/>
    </row>
    <row r="82" spans="1:7" ht="12" customHeight="1">
      <c r="A82" s="13"/>
      <c r="B82" s="69"/>
      <c r="C82" s="70" t="s">
        <v>59</v>
      </c>
      <c r="D82" s="69"/>
      <c r="E82" s="69"/>
      <c r="F82" s="66"/>
      <c r="G82" s="48"/>
    </row>
    <row r="83" spans="1:7" ht="12" customHeight="1">
      <c r="A83" s="13"/>
      <c r="B83" s="60" t="s">
        <v>96</v>
      </c>
      <c r="C83" s="71">
        <v>300</v>
      </c>
      <c r="D83" s="71">
        <v>350</v>
      </c>
      <c r="E83" s="71">
        <v>400</v>
      </c>
      <c r="F83" s="72"/>
      <c r="G83" s="73"/>
    </row>
    <row r="84" spans="1:7" ht="12.75" customHeight="1">
      <c r="A84" s="13"/>
      <c r="B84" s="60" t="s">
        <v>97</v>
      </c>
      <c r="C84" s="67">
        <f>(G58/C83)</f>
        <v>4018.2904999999996</v>
      </c>
      <c r="D84" s="67">
        <f>(G58/D83)</f>
        <v>3444.2489999999998</v>
      </c>
      <c r="E84" s="67">
        <f>(G58/E83)</f>
        <v>3013.7178749999998</v>
      </c>
      <c r="F84" s="72"/>
      <c r="G84" s="73"/>
    </row>
    <row r="85" spans="1:7" ht="15.6" customHeight="1">
      <c r="A85" s="13"/>
      <c r="B85" s="46" t="s">
        <v>55</v>
      </c>
      <c r="C85" s="13"/>
      <c r="D85" s="13"/>
      <c r="E85" s="13"/>
      <c r="F85" s="13"/>
      <c r="G85" s="13"/>
    </row>
  </sheetData>
  <mergeCells count="8">
    <mergeCell ref="B17:G17"/>
    <mergeCell ref="B71:C7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2022-05-13T16:06:24Z</cp:lastPrinted>
  <dcterms:created xsi:type="dcterms:W3CDTF">2020-11-27T12:49:26Z</dcterms:created>
  <dcterms:modified xsi:type="dcterms:W3CDTF">2022-06-21T22:08:26Z</dcterms:modified>
</cp:coreProperties>
</file>