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avena ballica" sheetId="7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70" l="1"/>
  <c r="D54" i="70" l="1"/>
  <c r="G54" i="70" s="1"/>
  <c r="G12" i="70"/>
  <c r="D84" i="70"/>
  <c r="C75" i="70"/>
  <c r="G49" i="70"/>
  <c r="G45" i="70"/>
  <c r="G42" i="70"/>
  <c r="G32" i="70"/>
  <c r="G33" i="70"/>
  <c r="G34" i="70"/>
  <c r="G35" i="70"/>
  <c r="G48" i="70"/>
  <c r="G44" i="70"/>
  <c r="G41" i="70"/>
  <c r="G31" i="70"/>
  <c r="G30" i="70"/>
  <c r="G21" i="70"/>
  <c r="G22" i="70" s="1"/>
  <c r="C74" i="70" s="1"/>
  <c r="G60" i="70"/>
  <c r="G55" i="70" l="1"/>
  <c r="C78" i="70"/>
  <c r="G36" i="70"/>
  <c r="C76" i="70" s="1"/>
  <c r="G50" i="70"/>
  <c r="C77" i="70" s="1"/>
  <c r="G57" i="70" l="1"/>
  <c r="G58" i="70" s="1"/>
  <c r="C79" i="70" s="1"/>
  <c r="C80" i="70" s="1"/>
  <c r="D77" i="70" s="1"/>
  <c r="G59" i="70" l="1"/>
  <c r="D85" i="70" s="1"/>
  <c r="D79" i="70"/>
  <c r="D74" i="70"/>
  <c r="D76" i="70"/>
  <c r="D78" i="70"/>
  <c r="G61" i="70" l="1"/>
  <c r="C85" i="70"/>
  <c r="E85" i="70"/>
  <c r="D80" i="70"/>
</calcChain>
</file>

<file path=xl/sharedStrings.xml><?xml version="1.0" encoding="utf-8"?>
<sst xmlns="http://schemas.openxmlformats.org/spreadsheetml/2006/main" count="141" uniqueCount="99">
  <si>
    <t>RUBRO O CULTIVO</t>
  </si>
  <si>
    <t>Pradera Avena Ballica</t>
  </si>
  <si>
    <t>RENDIMIENTO (Fardos/há.)</t>
  </si>
  <si>
    <t>VARIEDAD</t>
  </si>
  <si>
    <t>Avena-Ballica Tama</t>
  </si>
  <si>
    <t>FECHA ESTIMADA  PRECIO VENTA</t>
  </si>
  <si>
    <t xml:space="preserve">Diciembre </t>
  </si>
  <si>
    <t>NIVEL TECNOLÓGICO</t>
  </si>
  <si>
    <t>Medio</t>
  </si>
  <si>
    <t>PRECIO ESPERADO (Fardo)</t>
  </si>
  <si>
    <t>REGIÓN</t>
  </si>
  <si>
    <t>Araucania</t>
  </si>
  <si>
    <t xml:space="preserve">INGRESO ESPERADO, con IVA ($) 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</si>
  <si>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</si>
  <si>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</si>
  <si>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</si>
  <si>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</si>
  <si>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</si>
  <si>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</si>
  <si>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</si>
  <si>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</si>
  <si>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</si>
  <si>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</si>
  <si>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</si>
  <si>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</si>
  <si>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</si>
  <si>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</si>
  <si>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</si>
  <si>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</si>
  <si>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</si>
  <si>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 la pradera</t>
  </si>
  <si>
    <t>JH</t>
  </si>
  <si>
    <t>Julio-Agosto</t>
  </si>
  <si>
    <t>Subtotal Jornadas Hombre</t>
  </si>
  <si>
    <t>JORNADAS ANIMAL</t>
  </si>
  <si>
    <t>Subtotal Jornadas Animal</t>
  </si>
  <si>
    <t>MAQUINARIA</t>
  </si>
  <si>
    <t>Aradura</t>
  </si>
  <si>
    <t>JM</t>
  </si>
  <si>
    <t>Marzo-Abril</t>
  </si>
  <si>
    <t>Rastraje</t>
  </si>
  <si>
    <t>Rodillo</t>
  </si>
  <si>
    <t xml:space="preserve">Siembra </t>
  </si>
  <si>
    <t>Aplicación Fertilizantes</t>
  </si>
  <si>
    <t>Septiembre</t>
  </si>
  <si>
    <t>Aplicación Herbicidas</t>
  </si>
  <si>
    <t>Mayo-Junio</t>
  </si>
  <si>
    <t>Subtotal Costo Maquinaria</t>
  </si>
  <si>
    <t>INSUMOS</t>
  </si>
  <si>
    <t>Insumos</t>
  </si>
  <si>
    <t>Unidad (Kg/l/u)</t>
  </si>
  <si>
    <t>Cantidad (Kg/l/u)</t>
  </si>
  <si>
    <t>SEMILLA</t>
  </si>
  <si>
    <t>Avena Supernova</t>
  </si>
  <si>
    <t>kg</t>
  </si>
  <si>
    <t>Ballica Tama</t>
  </si>
  <si>
    <t>FERTILIZANTES</t>
  </si>
  <si>
    <t>Can 27</t>
  </si>
  <si>
    <t>Kg</t>
  </si>
  <si>
    <t>Mezcla NPK 7-27-8</t>
  </si>
  <si>
    <t>cal agricola</t>
  </si>
  <si>
    <t>HERBICIDAS</t>
  </si>
  <si>
    <t>Rango</t>
  </si>
  <si>
    <t>Lt</t>
  </si>
  <si>
    <t>MCPA</t>
  </si>
  <si>
    <t>Mayo</t>
  </si>
  <si>
    <t>Subtotal Insumos</t>
  </si>
  <si>
    <t>OTROS</t>
  </si>
  <si>
    <t>Item</t>
  </si>
  <si>
    <t>Confeccion y Traslado Fardos</t>
  </si>
  <si>
    <t>u</t>
  </si>
  <si>
    <t>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</si>
  <si>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</si>
  <si>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</si>
  <si>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</si>
  <si>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</si>
  <si>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</si>
  <si>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</si>
  <si>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</si>
  <si>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</si>
  <si>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</si>
  <si>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</si>
  <si>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</si>
  <si>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</si>
  <si>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</si>
  <si>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</si>
  <si>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</si>
  <si>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</si>
  <si>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</si>
  <si>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</si>
  <si>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</si>
  <si>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</si>
  <si>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</si>
  <si>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</si>
  <si>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</si>
  <si>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</si>
  <si>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(fardos/há)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</si>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</sst>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_-;\-* #,##0.00_-;_-* &quot;-&quot;??_-;_-@_-"/>
    <numFmt numFmtId="167" formatCode="#,##0_ ;\-#,##0\ "/>
    <numFmt numFmtId="168" formatCode="_-* #,##0_-;\-* #,##0_-;_-* &quot;-&quot;??_-;_-@_-"/>
    <numFmt numFmtId="169" formatCode="&quot; &quot;* #,##0&quot;   &quot;;&quot;-&quot;* #,##0&quot;   &quot;;&quot; &quot;* &quot;-&quot;??&quot;   &quot;"/>
    <numFmt numFmtId="170" formatCode="&quot; &quot;* #,##0&quot; &quot;;&quot; &quot;* &quot;-&quot;#,##0&quot; &quot;;&quot; &quot;* &quot;- &quot;"/>
    <numFmt numFmtId="171" formatCode="_-* #,##0.0_-;\-* #,##0.0_-;_-* &quot;-&quot;?_-;_-@_-"/>
    <numFmt numFmtId="172" formatCode="_-* #,##0_-;\-* #,##0_-;_-* &quot;-&quot;?_-;_-@_-"/>
    <numFmt numFmtId="173" formatCode="0.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2CA9A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 applyNumberFormat="0" applyFill="0" applyBorder="0" applyProtection="0"/>
  </cellStyleXfs>
  <cellXfs count="138">
    <xf numFmtId="0" fontId="0" fillId="0" borderId="0" xfId="0"/>
    <xf numFmtId="49" fontId="5" fillId="3" borderId="30" xfId="13" applyNumberFormat="1" applyFont="1" applyFill="1" applyBorder="1" applyAlignment="1">
      <alignment vertical="center" wrapText="1"/>
    </xf>
    <xf numFmtId="49" fontId="5" fillId="2" borderId="30" xfId="13" applyNumberFormat="1" applyFont="1" applyFill="1" applyBorder="1" applyAlignment="1">
      <alignment horizontal="left" vertical="center" wrapText="1"/>
    </xf>
    <xf numFmtId="0" fontId="5" fillId="3" borderId="0" xfId="13" applyFont="1" applyFill="1" applyBorder="1"/>
    <xf numFmtId="49" fontId="5" fillId="3" borderId="30" xfId="13" applyNumberFormat="1" applyFont="1" applyFill="1" applyBorder="1" applyAlignment="1">
      <alignment horizontal="right"/>
    </xf>
    <xf numFmtId="49" fontId="5" fillId="3" borderId="30" xfId="13" applyNumberFormat="1" applyFont="1" applyFill="1" applyBorder="1" applyAlignment="1">
      <alignment horizontal="left"/>
    </xf>
    <xf numFmtId="3" fontId="5" fillId="0" borderId="30" xfId="13" applyNumberFormat="1" applyFont="1" applyFill="1" applyBorder="1"/>
    <xf numFmtId="49" fontId="5" fillId="3" borderId="30" xfId="13" applyNumberFormat="1" applyFont="1" applyFill="1" applyBorder="1" applyAlignment="1">
      <alignment horizontal="left" wrapText="1"/>
    </xf>
    <xf numFmtId="49" fontId="5" fillId="3" borderId="30" xfId="13" applyNumberFormat="1" applyFont="1" applyFill="1" applyBorder="1"/>
    <xf numFmtId="0" fontId="5" fillId="3" borderId="30" xfId="13" applyFont="1" applyFill="1" applyBorder="1"/>
    <xf numFmtId="3" fontId="5" fillId="3" borderId="30" xfId="13" applyNumberFormat="1" applyFont="1" applyFill="1" applyBorder="1" applyAlignment="1">
      <alignment horizontal="right" wrapText="1"/>
    </xf>
    <xf numFmtId="14" fontId="5" fillId="3" borderId="30" xfId="13" applyNumberFormat="1" applyFont="1" applyFill="1" applyBorder="1" applyAlignment="1">
      <alignment horizontal="left"/>
    </xf>
    <xf numFmtId="49" fontId="5" fillId="3" borderId="30" xfId="13" applyNumberFormat="1" applyFont="1" applyFill="1" applyBorder="1" applyAlignment="1">
      <alignment horizontal="right" wrapText="1"/>
    </xf>
    <xf numFmtId="49" fontId="6" fillId="4" borderId="30" xfId="13" applyNumberFormat="1" applyFont="1" applyFill="1" applyBorder="1" applyAlignment="1">
      <alignment vertical="center"/>
    </xf>
    <xf numFmtId="0" fontId="6" fillId="4" borderId="30" xfId="13" applyFont="1" applyFill="1" applyBorder="1" applyAlignment="1">
      <alignment horizontal="center" vertical="center"/>
    </xf>
    <xf numFmtId="0" fontId="6" fillId="4" borderId="30" xfId="13" applyFont="1" applyFill="1" applyBorder="1" applyAlignment="1">
      <alignment vertical="center"/>
    </xf>
    <xf numFmtId="3" fontId="6" fillId="4" borderId="30" xfId="13" applyNumberFormat="1" applyFont="1" applyFill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3" fontId="7" fillId="2" borderId="30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49" fontId="9" fillId="4" borderId="30" xfId="13" applyNumberFormat="1" applyFont="1" applyFill="1" applyBorder="1" applyAlignment="1">
      <alignment horizontal="center" vertical="center"/>
    </xf>
    <xf numFmtId="49" fontId="9" fillId="4" borderId="30" xfId="13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3" borderId="2" xfId="13" applyFont="1" applyFill="1" applyBorder="1"/>
    <xf numFmtId="0" fontId="5" fillId="0" borderId="0" xfId="13" applyNumberFormat="1" applyFont="1"/>
    <xf numFmtId="0" fontId="5" fillId="0" borderId="0" xfId="13" applyFont="1"/>
    <xf numFmtId="0" fontId="5" fillId="3" borderId="29" xfId="13" applyFont="1" applyFill="1" applyBorder="1"/>
    <xf numFmtId="0" fontId="5" fillId="3" borderId="4" xfId="13" applyFont="1" applyFill="1" applyBorder="1"/>
    <xf numFmtId="49" fontId="9" fillId="6" borderId="30" xfId="13" applyNumberFormat="1" applyFont="1" applyFill="1" applyBorder="1" applyAlignment="1">
      <alignment vertical="center" wrapText="1"/>
    </xf>
    <xf numFmtId="0" fontId="5" fillId="3" borderId="0" xfId="13" applyFont="1" applyFill="1" applyBorder="1" applyAlignment="1">
      <alignment wrapText="1"/>
    </xf>
    <xf numFmtId="14" fontId="5" fillId="3" borderId="0" xfId="13" applyNumberFormat="1" applyFont="1" applyFill="1" applyBorder="1"/>
    <xf numFmtId="0" fontId="5" fillId="3" borderId="0" xfId="13" applyFont="1" applyFill="1" applyBorder="1" applyAlignment="1">
      <alignment horizontal="justify" wrapText="1"/>
    </xf>
    <xf numFmtId="0" fontId="5" fillId="3" borderId="30" xfId="13" applyFont="1" applyFill="1" applyBorder="1" applyAlignment="1">
      <alignment horizontal="left"/>
    </xf>
    <xf numFmtId="49" fontId="9" fillId="6" borderId="30" xfId="13" applyNumberFormat="1" applyFont="1" applyFill="1" applyBorder="1" applyAlignment="1">
      <alignment vertical="center"/>
    </xf>
    <xf numFmtId="0" fontId="5" fillId="3" borderId="30" xfId="13" applyFont="1" applyFill="1" applyBorder="1" applyAlignment="1">
      <alignment vertical="center"/>
    </xf>
    <xf numFmtId="171" fontId="11" fillId="0" borderId="0" xfId="13" applyNumberFormat="1" applyFont="1"/>
    <xf numFmtId="0" fontId="11" fillId="0" borderId="0" xfId="13" applyNumberFormat="1" applyFont="1"/>
    <xf numFmtId="0" fontId="5" fillId="3" borderId="30" xfId="13" applyFont="1" applyFill="1" applyBorder="1" applyAlignment="1">
      <alignment horizontal="center" vertical="center"/>
    </xf>
    <xf numFmtId="3" fontId="12" fillId="0" borderId="30" xfId="0" applyNumberFormat="1" applyFont="1" applyBorder="1" applyAlignment="1">
      <alignment horizontal="left"/>
    </xf>
    <xf numFmtId="3" fontId="12" fillId="0" borderId="30" xfId="0" applyNumberFormat="1" applyFont="1" applyBorder="1" applyAlignment="1">
      <alignment horizontal="center"/>
    </xf>
    <xf numFmtId="0" fontId="5" fillId="0" borderId="0" xfId="13" applyNumberFormat="1" applyFont="1" applyBorder="1"/>
    <xf numFmtId="49" fontId="5" fillId="3" borderId="0" xfId="13" applyNumberFormat="1" applyFont="1" applyFill="1" applyBorder="1" applyAlignment="1">
      <alignment vertical="center"/>
    </xf>
    <xf numFmtId="0" fontId="9" fillId="3" borderId="0" xfId="13" applyFont="1" applyFill="1" applyBorder="1" applyAlignment="1">
      <alignment vertical="center"/>
    </xf>
    <xf numFmtId="169" fontId="9" fillId="3" borderId="0" xfId="13" applyNumberFormat="1" applyFont="1" applyFill="1" applyBorder="1" applyAlignment="1">
      <alignment vertical="center"/>
    </xf>
    <xf numFmtId="0" fontId="5" fillId="3" borderId="0" xfId="13" applyFont="1" applyFill="1" applyBorder="1" applyAlignment="1">
      <alignment vertical="center"/>
    </xf>
    <xf numFmtId="49" fontId="8" fillId="3" borderId="5" xfId="13" applyNumberFormat="1" applyFont="1" applyFill="1" applyBorder="1" applyAlignment="1">
      <alignment vertical="center"/>
    </xf>
    <xf numFmtId="0" fontId="5" fillId="3" borderId="6" xfId="13" applyFont="1" applyFill="1" applyBorder="1"/>
    <xf numFmtId="0" fontId="5" fillId="3" borderId="7" xfId="13" applyFont="1" applyFill="1" applyBorder="1"/>
    <xf numFmtId="49" fontId="5" fillId="3" borderId="8" xfId="13" applyNumberFormat="1" applyFont="1" applyFill="1" applyBorder="1" applyAlignment="1">
      <alignment vertical="center"/>
    </xf>
    <xf numFmtId="0" fontId="5" fillId="3" borderId="9" xfId="13" applyFont="1" applyFill="1" applyBorder="1"/>
    <xf numFmtId="49" fontId="5" fillId="3" borderId="10" xfId="13" applyNumberFormat="1" applyFont="1" applyFill="1" applyBorder="1" applyAlignment="1">
      <alignment vertical="center"/>
    </xf>
    <xf numFmtId="0" fontId="5" fillId="3" borderId="11" xfId="13" applyFont="1" applyFill="1" applyBorder="1"/>
    <xf numFmtId="0" fontId="5" fillId="3" borderId="12" xfId="13" applyFont="1" applyFill="1" applyBorder="1"/>
    <xf numFmtId="0" fontId="5" fillId="6" borderId="28" xfId="13" applyFont="1" applyFill="1" applyBorder="1"/>
    <xf numFmtId="0" fontId="5" fillId="2" borderId="0" xfId="13" applyFont="1" applyFill="1" applyBorder="1"/>
    <xf numFmtId="49" fontId="8" fillId="5" borderId="13" xfId="13" applyNumberFormat="1" applyFont="1" applyFill="1" applyBorder="1" applyAlignment="1">
      <alignment vertical="center"/>
    </xf>
    <xf numFmtId="49" fontId="8" fillId="5" borderId="14" xfId="13" applyNumberFormat="1" applyFont="1" applyFill="1" applyBorder="1" applyAlignment="1">
      <alignment vertical="center"/>
    </xf>
    <xf numFmtId="49" fontId="5" fillId="5" borderId="15" xfId="13" applyNumberFormat="1" applyFont="1" applyFill="1" applyBorder="1"/>
    <xf numFmtId="49" fontId="8" fillId="3" borderId="16" xfId="13" applyNumberFormat="1" applyFont="1" applyFill="1" applyBorder="1" applyAlignment="1">
      <alignment vertical="center"/>
    </xf>
    <xf numFmtId="3" fontId="8" fillId="3" borderId="3" xfId="13" applyNumberFormat="1" applyFont="1" applyFill="1" applyBorder="1" applyAlignment="1">
      <alignment vertical="center"/>
    </xf>
    <xf numFmtId="9" fontId="5" fillId="3" borderId="17" xfId="13" applyNumberFormat="1" applyFont="1" applyFill="1" applyBorder="1"/>
    <xf numFmtId="170" fontId="8" fillId="3" borderId="3" xfId="13" applyNumberFormat="1" applyFont="1" applyFill="1" applyBorder="1" applyAlignment="1">
      <alignment vertical="center"/>
    </xf>
    <xf numFmtId="0" fontId="9" fillId="2" borderId="0" xfId="13" applyFont="1" applyFill="1" applyBorder="1" applyAlignment="1">
      <alignment vertical="center"/>
    </xf>
    <xf numFmtId="49" fontId="8" fillId="5" borderId="18" xfId="13" applyNumberFormat="1" applyFont="1" applyFill="1" applyBorder="1" applyAlignment="1">
      <alignment vertical="center"/>
    </xf>
    <xf numFmtId="170" fontId="8" fillId="5" borderId="19" xfId="13" applyNumberFormat="1" applyFont="1" applyFill="1" applyBorder="1" applyAlignment="1">
      <alignment vertical="center"/>
    </xf>
    <xf numFmtId="9" fontId="8" fillId="5" borderId="20" xfId="13" applyNumberFormat="1" applyFont="1" applyFill="1" applyBorder="1" applyAlignment="1">
      <alignment vertical="center"/>
    </xf>
    <xf numFmtId="0" fontId="6" fillId="3" borderId="0" xfId="13" applyFont="1" applyFill="1" applyBorder="1" applyAlignment="1">
      <alignment vertical="center"/>
    </xf>
    <xf numFmtId="0" fontId="14" fillId="6" borderId="5" xfId="13" applyFont="1" applyFill="1" applyBorder="1" applyAlignment="1">
      <alignment vertical="center"/>
    </xf>
    <xf numFmtId="49" fontId="14" fillId="6" borderId="6" xfId="13" applyNumberFormat="1" applyFont="1" applyFill="1" applyBorder="1" applyAlignment="1">
      <alignment vertical="center"/>
    </xf>
    <xf numFmtId="0" fontId="14" fillId="6" borderId="6" xfId="13" applyFont="1" applyFill="1" applyBorder="1" applyAlignment="1">
      <alignment vertical="center"/>
    </xf>
    <xf numFmtId="0" fontId="14" fillId="6" borderId="7" xfId="13" applyFont="1" applyFill="1" applyBorder="1" applyAlignment="1">
      <alignment vertical="center"/>
    </xf>
    <xf numFmtId="49" fontId="8" fillId="5" borderId="21" xfId="13" applyNumberFormat="1" applyFont="1" applyFill="1" applyBorder="1" applyAlignment="1">
      <alignment vertical="center"/>
    </xf>
    <xf numFmtId="3" fontId="8" fillId="5" borderId="1" xfId="13" applyNumberFormat="1" applyFont="1" applyFill="1" applyBorder="1" applyAlignment="1">
      <alignment vertical="center"/>
    </xf>
    <xf numFmtId="3" fontId="8" fillId="5" borderId="22" xfId="13" applyNumberFormat="1" applyFont="1" applyFill="1" applyBorder="1" applyAlignment="1">
      <alignment vertical="center"/>
    </xf>
    <xf numFmtId="0" fontId="8" fillId="2" borderId="0" xfId="13" applyFont="1" applyFill="1" applyBorder="1" applyAlignment="1">
      <alignment vertical="center"/>
    </xf>
    <xf numFmtId="169" fontId="8" fillId="3" borderId="0" xfId="13" applyNumberFormat="1" applyFont="1" applyFill="1" applyBorder="1" applyAlignment="1">
      <alignment vertical="center"/>
    </xf>
    <xf numFmtId="49" fontId="8" fillId="5" borderId="23" xfId="13" applyNumberFormat="1" applyFont="1" applyFill="1" applyBorder="1" applyAlignment="1">
      <alignment vertical="center"/>
    </xf>
    <xf numFmtId="170" fontId="8" fillId="5" borderId="24" xfId="13" applyNumberFormat="1" applyFont="1" applyFill="1" applyBorder="1" applyAlignment="1">
      <alignment vertical="center"/>
    </xf>
    <xf numFmtId="170" fontId="8" fillId="5" borderId="25" xfId="13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right" vertical="center"/>
    </xf>
    <xf numFmtId="168" fontId="7" fillId="0" borderId="30" xfId="12" applyNumberFormat="1" applyFont="1" applyFill="1" applyBorder="1" applyAlignment="1">
      <alignment horizontal="right" vertical="center" wrapText="1"/>
    </xf>
    <xf numFmtId="172" fontId="5" fillId="0" borderId="30" xfId="13" applyNumberFormat="1" applyFont="1" applyBorder="1" applyAlignment="1">
      <alignment horizontal="right" vertical="center"/>
    </xf>
    <xf numFmtId="0" fontId="6" fillId="4" borderId="30" xfId="13" applyFont="1" applyFill="1" applyBorder="1" applyAlignment="1">
      <alignment horizontal="right" vertical="center"/>
    </xf>
    <xf numFmtId="3" fontId="6" fillId="4" borderId="30" xfId="13" applyNumberFormat="1" applyFont="1" applyFill="1" applyBorder="1" applyAlignment="1">
      <alignment horizontal="right" vertical="center"/>
    </xf>
    <xf numFmtId="0" fontId="5" fillId="3" borderId="30" xfId="13" applyFont="1" applyFill="1" applyBorder="1" applyAlignment="1">
      <alignment horizontal="right"/>
    </xf>
    <xf numFmtId="3" fontId="5" fillId="3" borderId="30" xfId="13" applyNumberFormat="1" applyFont="1" applyFill="1" applyBorder="1" applyAlignment="1">
      <alignment horizontal="right"/>
    </xf>
    <xf numFmtId="0" fontId="5" fillId="3" borderId="30" xfId="13" applyFont="1" applyFill="1" applyBorder="1" applyAlignment="1">
      <alignment horizontal="right" vertical="center"/>
    </xf>
    <xf numFmtId="49" fontId="9" fillId="4" borderId="30" xfId="13" applyNumberFormat="1" applyFont="1" applyFill="1" applyBorder="1" applyAlignment="1">
      <alignment horizontal="right" vertical="center" wrapText="1"/>
    </xf>
    <xf numFmtId="49" fontId="9" fillId="4" borderId="30" xfId="13" applyNumberFormat="1" applyFont="1" applyFill="1" applyBorder="1" applyAlignment="1">
      <alignment horizontal="right" vertical="center"/>
    </xf>
    <xf numFmtId="3" fontId="12" fillId="0" borderId="30" xfId="0" applyNumberFormat="1" applyFont="1" applyBorder="1" applyAlignment="1">
      <alignment horizontal="right"/>
    </xf>
    <xf numFmtId="0" fontId="7" fillId="0" borderId="30" xfId="0" applyFont="1" applyBorder="1" applyAlignment="1">
      <alignment horizontal="right" vertical="center"/>
    </xf>
    <xf numFmtId="167" fontId="5" fillId="0" borderId="30" xfId="12" applyNumberFormat="1" applyFont="1" applyBorder="1" applyAlignment="1">
      <alignment horizontal="right" vertical="center"/>
    </xf>
    <xf numFmtId="167" fontId="7" fillId="0" borderId="30" xfId="12" applyNumberFormat="1" applyFont="1" applyBorder="1" applyAlignment="1">
      <alignment horizontal="right" vertical="center"/>
    </xf>
    <xf numFmtId="167" fontId="7" fillId="0" borderId="30" xfId="12" applyNumberFormat="1" applyFont="1" applyFill="1" applyBorder="1" applyAlignment="1">
      <alignment horizontal="right" vertical="center"/>
    </xf>
    <xf numFmtId="3" fontId="5" fillId="0" borderId="30" xfId="0" applyNumberFormat="1" applyFont="1" applyBorder="1" applyAlignment="1">
      <alignment horizontal="right" vertical="center"/>
    </xf>
    <xf numFmtId="168" fontId="5" fillId="0" borderId="30" xfId="12" applyNumberFormat="1" applyFont="1" applyBorder="1" applyAlignment="1">
      <alignment horizontal="right" vertical="center"/>
    </xf>
    <xf numFmtId="3" fontId="7" fillId="2" borderId="30" xfId="0" applyNumberFormat="1" applyFont="1" applyFill="1" applyBorder="1"/>
    <xf numFmtId="0" fontId="5" fillId="3" borderId="31" xfId="13" applyFont="1" applyFill="1" applyBorder="1"/>
    <xf numFmtId="0" fontId="5" fillId="3" borderId="31" xfId="13" applyFont="1" applyFill="1" applyBorder="1" applyAlignment="1">
      <alignment horizontal="right"/>
    </xf>
    <xf numFmtId="3" fontId="5" fillId="3" borderId="31" xfId="13" applyNumberFormat="1" applyFont="1" applyFill="1" applyBorder="1" applyAlignment="1">
      <alignment horizontal="right"/>
    </xf>
    <xf numFmtId="0" fontId="9" fillId="6" borderId="0" xfId="13" applyFont="1" applyFill="1" applyBorder="1" applyAlignment="1">
      <alignment vertical="center"/>
    </xf>
    <xf numFmtId="0" fontId="9" fillId="6" borderId="0" xfId="13" applyFont="1" applyFill="1" applyBorder="1" applyAlignment="1">
      <alignment horizontal="right" vertical="center"/>
    </xf>
    <xf numFmtId="0" fontId="9" fillId="4" borderId="0" xfId="13" applyFont="1" applyFill="1" applyBorder="1" applyAlignment="1">
      <alignment vertical="center"/>
    </xf>
    <xf numFmtId="0" fontId="9" fillId="4" borderId="0" xfId="13" applyFont="1" applyFill="1" applyBorder="1" applyAlignment="1">
      <alignment horizontal="right" vertical="center"/>
    </xf>
    <xf numFmtId="49" fontId="9" fillId="6" borderId="32" xfId="13" applyNumberFormat="1" applyFont="1" applyFill="1" applyBorder="1" applyAlignment="1">
      <alignment vertical="center"/>
    </xf>
    <xf numFmtId="0" fontId="9" fillId="6" borderId="33" xfId="13" applyFont="1" applyFill="1" applyBorder="1" applyAlignment="1">
      <alignment vertical="center"/>
    </xf>
    <xf numFmtId="0" fontId="9" fillId="6" borderId="33" xfId="13" applyFont="1" applyFill="1" applyBorder="1" applyAlignment="1">
      <alignment horizontal="right" vertical="center"/>
    </xf>
    <xf numFmtId="169" fontId="9" fillId="6" borderId="34" xfId="13" applyNumberFormat="1" applyFont="1" applyFill="1" applyBorder="1" applyAlignment="1">
      <alignment horizontal="right" vertical="center"/>
    </xf>
    <xf numFmtId="49" fontId="9" fillId="4" borderId="35" xfId="13" applyNumberFormat="1" applyFont="1" applyFill="1" applyBorder="1" applyAlignment="1">
      <alignment vertical="center"/>
    </xf>
    <xf numFmtId="169" fontId="9" fillId="4" borderId="36" xfId="13" applyNumberFormat="1" applyFont="1" applyFill="1" applyBorder="1" applyAlignment="1">
      <alignment horizontal="right" vertical="center"/>
    </xf>
    <xf numFmtId="49" fontId="9" fillId="6" borderId="35" xfId="13" applyNumberFormat="1" applyFont="1" applyFill="1" applyBorder="1" applyAlignment="1">
      <alignment vertical="center"/>
    </xf>
    <xf numFmtId="169" fontId="9" fillId="6" borderId="36" xfId="13" applyNumberFormat="1" applyFont="1" applyFill="1" applyBorder="1" applyAlignment="1">
      <alignment horizontal="right" vertical="center"/>
    </xf>
    <xf numFmtId="49" fontId="9" fillId="6" borderId="37" xfId="13" applyNumberFormat="1" applyFont="1" applyFill="1" applyBorder="1" applyAlignment="1">
      <alignment vertical="center"/>
    </xf>
    <xf numFmtId="0" fontId="9" fillId="6" borderId="38" xfId="13" applyFont="1" applyFill="1" applyBorder="1" applyAlignment="1">
      <alignment vertical="center"/>
    </xf>
    <xf numFmtId="0" fontId="9" fillId="6" borderId="38" xfId="13" applyFont="1" applyFill="1" applyBorder="1" applyAlignment="1">
      <alignment horizontal="right" vertical="center"/>
    </xf>
    <xf numFmtId="169" fontId="9" fillId="6" borderId="39" xfId="13" applyNumberFormat="1" applyFont="1" applyFill="1" applyBorder="1" applyAlignment="1">
      <alignment horizontal="right" vertical="center"/>
    </xf>
    <xf numFmtId="0" fontId="5" fillId="0" borderId="30" xfId="0" applyFont="1" applyBorder="1"/>
    <xf numFmtId="0" fontId="5" fillId="0" borderId="4" xfId="13" applyFont="1" applyFill="1" applyBorder="1"/>
    <xf numFmtId="3" fontId="7" fillId="0" borderId="30" xfId="0" applyNumberFormat="1" applyFont="1" applyBorder="1" applyAlignment="1">
      <alignment horizontal="right" vertical="center"/>
    </xf>
    <xf numFmtId="3" fontId="7" fillId="0" borderId="30" xfId="4" applyNumberFormat="1" applyFont="1" applyBorder="1" applyAlignment="1">
      <alignment horizontal="right"/>
    </xf>
    <xf numFmtId="0" fontId="5" fillId="0" borderId="0" xfId="13" applyNumberFormat="1" applyFont="1" applyFill="1"/>
    <xf numFmtId="0" fontId="1" fillId="0" borderId="0" xfId="0" applyFont="1"/>
    <xf numFmtId="49" fontId="9" fillId="6" borderId="30" xfId="13" applyNumberFormat="1" applyFont="1" applyFill="1" applyBorder="1" applyAlignment="1">
      <alignment horizontal="center" vertical="center"/>
    </xf>
    <xf numFmtId="0" fontId="9" fillId="6" borderId="30" xfId="13" applyFont="1" applyFill="1" applyBorder="1" applyAlignment="1">
      <alignment horizontal="center" vertical="center"/>
    </xf>
    <xf numFmtId="49" fontId="14" fillId="6" borderId="26" xfId="13" applyNumberFormat="1" applyFont="1" applyFill="1" applyBorder="1" applyAlignment="1">
      <alignment vertical="center"/>
    </xf>
    <xf numFmtId="0" fontId="14" fillId="6" borderId="27" xfId="13" applyFont="1" applyFill="1" applyBorder="1" applyAlignment="1">
      <alignment vertical="center"/>
    </xf>
    <xf numFmtId="49" fontId="6" fillId="6" borderId="30" xfId="13" applyNumberFormat="1" applyFont="1" applyFill="1" applyBorder="1" applyAlignment="1">
      <alignment wrapText="1"/>
    </xf>
    <xf numFmtId="0" fontId="6" fillId="6" borderId="30" xfId="13" applyFont="1" applyFill="1" applyBorder="1" applyAlignment="1">
      <alignment wrapText="1"/>
    </xf>
    <xf numFmtId="49" fontId="5" fillId="3" borderId="30" xfId="13" applyNumberFormat="1" applyFont="1" applyFill="1" applyBorder="1" applyAlignment="1">
      <alignment wrapText="1"/>
    </xf>
    <xf numFmtId="0" fontId="5" fillId="3" borderId="30" xfId="13" applyFont="1" applyFill="1" applyBorder="1" applyAlignment="1">
      <alignment wrapText="1"/>
    </xf>
    <xf numFmtId="49" fontId="5" fillId="3" borderId="30" xfId="13" applyNumberFormat="1" applyFont="1" applyFill="1" applyBorder="1" applyAlignment="1"/>
    <xf numFmtId="0" fontId="5" fillId="3" borderId="30" xfId="13" applyFont="1" applyFill="1" applyBorder="1" applyAlignment="1"/>
    <xf numFmtId="173" fontId="7" fillId="0" borderId="30" xfId="0" applyNumberFormat="1" applyFont="1" applyBorder="1" applyAlignment="1">
      <alignment horizontal="center" vertical="center"/>
    </xf>
    <xf numFmtId="0" fontId="5" fillId="3" borderId="30" xfId="13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/>
    </xf>
  </cellXfs>
  <cellStyles count="14">
    <cellStyle name="Millares" xfId="12" builtinId="3"/>
    <cellStyle name="Millares 2" xfId="1"/>
    <cellStyle name="Millares 3" xfId="2"/>
    <cellStyle name="Millares 4" xfId="11"/>
    <cellStyle name="Moneda 2" xfId="3"/>
    <cellStyle name="Normal" xfId="0" builtinId="0"/>
    <cellStyle name="Normal 2" xfId="4"/>
    <cellStyle name="Normal 3" xfId="13"/>
    <cellStyle name="Normal 3 2" xfId="5"/>
    <cellStyle name="Normal 4" xfId="6"/>
    <cellStyle name="Normal 4 2" xfId="7"/>
    <cellStyle name="Normal 4 2 2" xfId="8"/>
    <cellStyle name="Normal 4 3" xfId="9"/>
    <cellStyle name="Porcentaje 2" xfId="10"/>
  </cellStyles>
  <dxfs count="0"/>
  <tableStyles count="0" defaultTableStyle="TableStyleMedium9" defaultPivotStyle="PivotStyleLight16"/>
  <colors>
    <mruColors>
      <color rgb="FFFF9900"/>
      <color rgb="FF2CA9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10701</xdr:colOff>
      <xdr:row>0</xdr:row>
      <xdr:rowOff>0</xdr:rowOff>
    </xdr:from>
    <xdr:to>
      <xdr:col>7</xdr:col>
      <xdr:colOff>70967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976" y="0"/>
          <a:ext cx="6603941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4" zoomScaleNormal="100" workbookViewId="0">
      <selection activeCell="F31" sqref="F31"/>
    </sheetView>
  </sheetViews>
  <sheetFormatPr baseColWidth="10" defaultColWidth="10.85546875" defaultRowHeight="11.25" customHeight="1" x14ac:dyDescent="0.25"/>
  <cols>
    <col min="1" max="1" width="4.42578125" style="26" customWidth="1"/>
    <col min="2" max="2" width="23.42578125" style="26" customWidth="1"/>
    <col min="3" max="3" width="19.42578125" style="26" customWidth="1"/>
    <col min="4" max="4" width="9.42578125" style="26" customWidth="1"/>
    <col min="5" max="5" width="14.42578125" style="26" customWidth="1"/>
    <col min="6" max="6" width="19" style="26" customWidth="1"/>
    <col min="7" max="7" width="12.42578125" style="26" customWidth="1"/>
    <col min="8" max="255" width="10.85546875" style="26" customWidth="1"/>
    <col min="256" max="16384" width="10.85546875" style="27"/>
  </cols>
  <sheetData>
    <row r="1" spans="1:7" ht="15" customHeight="1" x14ac:dyDescent="0.25">
      <c r="A1" s="25"/>
      <c r="B1" s="25"/>
      <c r="C1" s="25"/>
      <c r="D1" s="25"/>
      <c r="E1" s="25"/>
      <c r="F1" s="25"/>
      <c r="G1" s="25"/>
    </row>
    <row r="2" spans="1:7" ht="15" customHeight="1" x14ac:dyDescent="0.25">
      <c r="A2" s="25"/>
      <c r="B2" s="25"/>
      <c r="C2" s="25"/>
      <c r="D2" s="25"/>
      <c r="E2" s="25"/>
      <c r="F2" s="25"/>
      <c r="G2" s="25"/>
    </row>
    <row r="3" spans="1:7" ht="15" customHeight="1" x14ac:dyDescent="0.25">
      <c r="A3" s="25"/>
      <c r="B3" s="25"/>
      <c r="C3" s="25"/>
      <c r="D3" s="25"/>
      <c r="E3" s="25"/>
      <c r="F3" s="25"/>
      <c r="G3" s="25"/>
    </row>
    <row r="4" spans="1:7" ht="15" customHeight="1" x14ac:dyDescent="0.25">
      <c r="A4" s="25"/>
      <c r="B4" s="25"/>
      <c r="C4" s="25"/>
      <c r="D4" s="25"/>
      <c r="E4" s="25"/>
      <c r="F4" s="25"/>
      <c r="G4" s="25"/>
    </row>
    <row r="5" spans="1:7" ht="15" customHeight="1" x14ac:dyDescent="0.25">
      <c r="A5" s="25"/>
      <c r="B5" s="25"/>
      <c r="C5" s="25"/>
      <c r="D5" s="25"/>
      <c r="E5" s="25"/>
      <c r="F5" s="25"/>
      <c r="G5" s="25"/>
    </row>
    <row r="6" spans="1:7" ht="15" customHeight="1" x14ac:dyDescent="0.25">
      <c r="A6" s="25"/>
      <c r="B6" s="28"/>
      <c r="C6" s="28"/>
      <c r="D6" s="28"/>
      <c r="E6" s="28"/>
      <c r="F6" s="28"/>
      <c r="G6" s="28"/>
    </row>
    <row r="7" spans="1:7" ht="15" customHeight="1" x14ac:dyDescent="0.25">
      <c r="A7" s="29"/>
      <c r="B7" s="3"/>
      <c r="C7" s="3"/>
      <c r="D7" s="3"/>
      <c r="E7" s="3"/>
      <c r="F7" s="3"/>
      <c r="G7" s="3"/>
    </row>
    <row r="8" spans="1:7" ht="15" customHeight="1" x14ac:dyDescent="0.25">
      <c r="A8" s="29"/>
      <c r="B8" s="3"/>
      <c r="C8" s="3"/>
      <c r="D8" s="3"/>
      <c r="E8" s="3"/>
      <c r="F8" s="3"/>
      <c r="G8" s="3"/>
    </row>
    <row r="9" spans="1:7" ht="12" customHeight="1" x14ac:dyDescent="0.25">
      <c r="A9" s="29"/>
      <c r="B9" s="30" t="s">
        <v>0</v>
      </c>
      <c r="C9" s="5" t="s">
        <v>1</v>
      </c>
      <c r="D9" s="3"/>
      <c r="E9" s="128" t="s">
        <v>2</v>
      </c>
      <c r="F9" s="129"/>
      <c r="G9" s="6">
        <v>350</v>
      </c>
    </row>
    <row r="10" spans="1:7" ht="38.25" customHeight="1" x14ac:dyDescent="0.25">
      <c r="A10" s="29"/>
      <c r="B10" s="1" t="s">
        <v>3</v>
      </c>
      <c r="C10" s="2" t="s">
        <v>4</v>
      </c>
      <c r="D10" s="3"/>
      <c r="E10" s="130" t="s">
        <v>5</v>
      </c>
      <c r="F10" s="131"/>
      <c r="G10" s="4" t="s">
        <v>6</v>
      </c>
    </row>
    <row r="11" spans="1:7" ht="21.95" customHeight="1" x14ac:dyDescent="0.25">
      <c r="A11" s="29"/>
      <c r="B11" s="1" t="s">
        <v>7</v>
      </c>
      <c r="C11" s="5" t="s">
        <v>8</v>
      </c>
      <c r="D11" s="3"/>
      <c r="E11" s="130" t="s">
        <v>9</v>
      </c>
      <c r="F11" s="131"/>
      <c r="G11" s="6">
        <v>3500</v>
      </c>
    </row>
    <row r="12" spans="1:7" ht="11.25" customHeight="1" x14ac:dyDescent="0.25">
      <c r="A12" s="29"/>
      <c r="B12" s="1" t="s">
        <v>10</v>
      </c>
      <c r="C12" s="7" t="s">
        <v>11</v>
      </c>
      <c r="D12" s="3"/>
      <c r="E12" s="8" t="s">
        <v>12</v>
      </c>
      <c r="F12" s="9"/>
      <c r="G12" s="10">
        <f>(G9*G11)</f>
        <v>1225000</v>
      </c>
    </row>
    <row r="13" spans="1:7" ht="11.25" customHeight="1" x14ac:dyDescent="0.25">
      <c r="A13" s="29"/>
      <c r="B13" s="1" t="s">
        <v>13</v>
      </c>
      <c r="C13" s="5" t="s">
        <v>14</v>
      </c>
      <c r="D13" s="3"/>
      <c r="E13" s="130" t="s">
        <v>15</v>
      </c>
      <c r="F13" s="131"/>
      <c r="G13" s="4" t="s">
        <v>16</v>
      </c>
    </row>
    <row r="14" spans="1:7" ht="13.5" customHeight="1" x14ac:dyDescent="0.25">
      <c r="A14" s="29"/>
      <c r="B14" s="1" t="s">
        <v>17</v>
      </c>
      <c r="C14" s="5" t="s">
        <v>14</v>
      </c>
      <c r="D14" s="3"/>
      <c r="E14" s="130" t="s">
        <v>18</v>
      </c>
      <c r="F14" s="131"/>
      <c r="G14" s="4" t="s">
        <v>6</v>
      </c>
    </row>
    <row r="15" spans="1:7" ht="25.5" customHeight="1" x14ac:dyDescent="0.25">
      <c r="A15" s="29"/>
      <c r="B15" s="1" t="s">
        <v>19</v>
      </c>
      <c r="C15" s="11">
        <v>44727</v>
      </c>
      <c r="D15" s="3"/>
      <c r="E15" s="132" t="s">
        <v>20</v>
      </c>
      <c r="F15" s="133"/>
      <c r="G15" s="12" t="s">
        <v>21</v>
      </c>
    </row>
    <row r="16" spans="1:7" ht="12" customHeight="1" x14ac:dyDescent="0.25">
      <c r="A16" s="29"/>
      <c r="B16" s="31"/>
      <c r="C16" s="32"/>
      <c r="D16" s="3"/>
      <c r="E16" s="3"/>
      <c r="F16" s="3"/>
      <c r="G16" s="33"/>
    </row>
    <row r="17" spans="1:13" ht="12" customHeight="1" x14ac:dyDescent="0.25">
      <c r="A17" s="29"/>
      <c r="B17" s="124" t="s">
        <v>22</v>
      </c>
      <c r="C17" s="125"/>
      <c r="D17" s="125"/>
      <c r="E17" s="125"/>
      <c r="F17" s="125"/>
      <c r="G17" s="125"/>
    </row>
    <row r="18" spans="1:13" ht="12" customHeight="1" x14ac:dyDescent="0.25">
      <c r="A18" s="29"/>
      <c r="B18" s="9"/>
      <c r="C18" s="34"/>
      <c r="D18" s="34"/>
      <c r="E18" s="34"/>
      <c r="F18" s="9"/>
      <c r="G18" s="9"/>
    </row>
    <row r="19" spans="1:13" ht="12" customHeight="1" x14ac:dyDescent="0.25">
      <c r="A19" s="29"/>
      <c r="B19" s="35" t="s">
        <v>23</v>
      </c>
      <c r="C19" s="36"/>
      <c r="D19" s="36"/>
      <c r="E19" s="36"/>
      <c r="F19" s="36"/>
      <c r="G19" s="36"/>
    </row>
    <row r="20" spans="1:13" s="26" customFormat="1" ht="24" customHeight="1" x14ac:dyDescent="0.25">
      <c r="A20" s="29"/>
      <c r="B20" s="23" t="s">
        <v>24</v>
      </c>
      <c r="C20" s="23" t="s">
        <v>25</v>
      </c>
      <c r="D20" s="23" t="s">
        <v>26</v>
      </c>
      <c r="E20" s="23" t="s">
        <v>27</v>
      </c>
      <c r="F20" s="23" t="s">
        <v>28</v>
      </c>
      <c r="G20" s="23" t="s">
        <v>29</v>
      </c>
    </row>
    <row r="21" spans="1:13" s="26" customFormat="1" ht="12.75" customHeight="1" x14ac:dyDescent="0.25">
      <c r="A21" s="29"/>
      <c r="B21" s="17" t="s">
        <v>30</v>
      </c>
      <c r="C21" s="18" t="s">
        <v>31</v>
      </c>
      <c r="D21" s="81">
        <v>2</v>
      </c>
      <c r="E21" s="81" t="s">
        <v>32</v>
      </c>
      <c r="F21" s="82">
        <v>20000</v>
      </c>
      <c r="G21" s="83">
        <f>D21*F21</f>
        <v>40000</v>
      </c>
      <c r="H21" s="37"/>
      <c r="I21" s="38"/>
    </row>
    <row r="22" spans="1:13" s="26" customFormat="1" ht="12.75" customHeight="1" x14ac:dyDescent="0.25">
      <c r="A22" s="29"/>
      <c r="B22" s="13" t="s">
        <v>33</v>
      </c>
      <c r="C22" s="14"/>
      <c r="D22" s="84"/>
      <c r="E22" s="84"/>
      <c r="F22" s="84"/>
      <c r="G22" s="85">
        <f>SUM(G21:G21)</f>
        <v>40000</v>
      </c>
    </row>
    <row r="23" spans="1:13" s="26" customFormat="1" ht="12" customHeight="1" x14ac:dyDescent="0.25">
      <c r="A23" s="29"/>
      <c r="B23" s="35" t="s">
        <v>34</v>
      </c>
      <c r="C23" s="39"/>
      <c r="D23" s="88"/>
      <c r="E23" s="88"/>
      <c r="F23" s="88"/>
      <c r="G23" s="88"/>
    </row>
    <row r="24" spans="1:13" s="26" customFormat="1" ht="24" customHeight="1" x14ac:dyDescent="0.25">
      <c r="A24" s="29"/>
      <c r="B24" s="22" t="s">
        <v>24</v>
      </c>
      <c r="C24" s="23" t="s">
        <v>25</v>
      </c>
      <c r="D24" s="89" t="s">
        <v>26</v>
      </c>
      <c r="E24" s="90" t="s">
        <v>27</v>
      </c>
      <c r="F24" s="89" t="s">
        <v>28</v>
      </c>
      <c r="G24" s="90" t="s">
        <v>29</v>
      </c>
    </row>
    <row r="25" spans="1:13" s="26" customFormat="1" ht="12" customHeight="1" x14ac:dyDescent="0.25">
      <c r="A25" s="29"/>
      <c r="B25" s="40"/>
      <c r="C25" s="41"/>
      <c r="D25" s="91"/>
      <c r="E25" s="91"/>
      <c r="F25" s="21"/>
      <c r="G25" s="21"/>
    </row>
    <row r="26" spans="1:13" s="26" customFormat="1" ht="12" customHeight="1" x14ac:dyDescent="0.25">
      <c r="A26" s="29"/>
      <c r="B26" s="13" t="s">
        <v>35</v>
      </c>
      <c r="C26" s="14"/>
      <c r="D26" s="84"/>
      <c r="E26" s="84"/>
      <c r="F26" s="84"/>
      <c r="G26" s="85"/>
    </row>
    <row r="27" spans="1:13" s="26" customFormat="1" ht="12" customHeight="1" x14ac:dyDescent="0.25">
      <c r="A27" s="29"/>
      <c r="B27" s="9"/>
      <c r="C27" s="9"/>
      <c r="D27" s="86"/>
      <c r="E27" s="86"/>
      <c r="F27" s="87"/>
      <c r="G27" s="87"/>
    </row>
    <row r="28" spans="1:13" s="26" customFormat="1" ht="12" customHeight="1" x14ac:dyDescent="0.25">
      <c r="A28" s="29"/>
      <c r="B28" s="35" t="s">
        <v>36</v>
      </c>
      <c r="C28" s="39"/>
      <c r="D28" s="88"/>
      <c r="E28" s="88"/>
      <c r="F28" s="88"/>
      <c r="G28" s="88"/>
    </row>
    <row r="29" spans="1:13" s="26" customFormat="1" ht="24" customHeight="1" x14ac:dyDescent="0.25">
      <c r="A29" s="29"/>
      <c r="B29" s="22" t="s">
        <v>24</v>
      </c>
      <c r="C29" s="22" t="s">
        <v>25</v>
      </c>
      <c r="D29" s="90" t="s">
        <v>26</v>
      </c>
      <c r="E29" s="90" t="s">
        <v>27</v>
      </c>
      <c r="F29" s="89" t="s">
        <v>28</v>
      </c>
      <c r="G29" s="90" t="s">
        <v>29</v>
      </c>
    </row>
    <row r="30" spans="1:13" s="122" customFormat="1" ht="12.75" customHeight="1" x14ac:dyDescent="0.25">
      <c r="A30" s="119"/>
      <c r="B30" s="17" t="s">
        <v>37</v>
      </c>
      <c r="C30" s="18" t="s">
        <v>38</v>
      </c>
      <c r="D30" s="134">
        <v>0.2</v>
      </c>
      <c r="E30" s="92" t="s">
        <v>39</v>
      </c>
      <c r="F30" s="120">
        <v>160000</v>
      </c>
      <c r="G30" s="121">
        <f>+D30*F30</f>
        <v>32000</v>
      </c>
    </row>
    <row r="31" spans="1:13" s="122" customFormat="1" ht="12.75" customHeight="1" x14ac:dyDescent="0.25">
      <c r="A31" s="119"/>
      <c r="B31" s="17" t="s">
        <v>40</v>
      </c>
      <c r="C31" s="18" t="s">
        <v>38</v>
      </c>
      <c r="D31" s="134">
        <v>0.4</v>
      </c>
      <c r="E31" s="92" t="s">
        <v>39</v>
      </c>
      <c r="F31" s="120">
        <v>160000</v>
      </c>
      <c r="G31" s="121">
        <f t="shared" ref="G31:G35" si="0">+D31*F31</f>
        <v>64000</v>
      </c>
      <c r="H31"/>
      <c r="I31"/>
      <c r="J31"/>
      <c r="K31"/>
      <c r="L31"/>
      <c r="M31"/>
    </row>
    <row r="32" spans="1:13" s="122" customFormat="1" ht="12.75" customHeight="1" x14ac:dyDescent="0.25">
      <c r="A32" s="119"/>
      <c r="B32" s="17" t="s">
        <v>41</v>
      </c>
      <c r="C32" s="18" t="s">
        <v>38</v>
      </c>
      <c r="D32" s="134">
        <v>0.1</v>
      </c>
      <c r="E32" s="92" t="s">
        <v>39</v>
      </c>
      <c r="F32" s="120">
        <v>160000</v>
      </c>
      <c r="G32" s="121">
        <f t="shared" si="0"/>
        <v>16000</v>
      </c>
      <c r="H32"/>
      <c r="I32"/>
      <c r="J32"/>
      <c r="K32" s="123"/>
      <c r="L32"/>
      <c r="M32"/>
    </row>
    <row r="33" spans="1:13" s="122" customFormat="1" ht="12.75" customHeight="1" x14ac:dyDescent="0.25">
      <c r="A33" s="119"/>
      <c r="B33" s="17" t="s">
        <v>42</v>
      </c>
      <c r="C33" s="18" t="s">
        <v>38</v>
      </c>
      <c r="D33" s="134">
        <v>0.2</v>
      </c>
      <c r="E33" s="92" t="s">
        <v>39</v>
      </c>
      <c r="F33" s="120">
        <v>160000</v>
      </c>
      <c r="G33" s="121">
        <f t="shared" si="0"/>
        <v>32000</v>
      </c>
      <c r="H33"/>
      <c r="I33"/>
      <c r="J33"/>
      <c r="K33"/>
      <c r="L33"/>
      <c r="M33"/>
    </row>
    <row r="34" spans="1:13" s="122" customFormat="1" ht="12.75" customHeight="1" x14ac:dyDescent="0.25">
      <c r="A34" s="119"/>
      <c r="B34" s="17" t="s">
        <v>43</v>
      </c>
      <c r="C34" s="18" t="s">
        <v>38</v>
      </c>
      <c r="D34" s="134">
        <v>0.1</v>
      </c>
      <c r="E34" s="92" t="s">
        <v>44</v>
      </c>
      <c r="F34" s="120">
        <v>160000</v>
      </c>
      <c r="G34" s="121">
        <f t="shared" si="0"/>
        <v>16000</v>
      </c>
    </row>
    <row r="35" spans="1:13" s="122" customFormat="1" ht="12.75" customHeight="1" x14ac:dyDescent="0.25">
      <c r="A35" s="119"/>
      <c r="B35" s="17" t="s">
        <v>45</v>
      </c>
      <c r="C35" s="18" t="s">
        <v>38</v>
      </c>
      <c r="D35" s="134">
        <v>0.1</v>
      </c>
      <c r="E35" s="92" t="s">
        <v>46</v>
      </c>
      <c r="F35" s="120">
        <v>160000</v>
      </c>
      <c r="G35" s="121">
        <f t="shared" si="0"/>
        <v>16000</v>
      </c>
    </row>
    <row r="36" spans="1:13" s="26" customFormat="1" ht="12.75" customHeight="1" x14ac:dyDescent="0.25">
      <c r="A36" s="29"/>
      <c r="B36" s="13" t="s">
        <v>47</v>
      </c>
      <c r="C36" s="14"/>
      <c r="D36" s="14"/>
      <c r="E36" s="84"/>
      <c r="F36" s="84"/>
      <c r="G36" s="85">
        <f>SUM(G30:G35)</f>
        <v>176000</v>
      </c>
    </row>
    <row r="37" spans="1:13" s="26" customFormat="1" ht="12" customHeight="1" x14ac:dyDescent="0.25">
      <c r="A37" s="29"/>
      <c r="B37" s="9"/>
      <c r="C37" s="9"/>
      <c r="D37" s="135"/>
      <c r="E37" s="86"/>
      <c r="F37" s="87"/>
      <c r="G37" s="87"/>
    </row>
    <row r="38" spans="1:13" s="26" customFormat="1" ht="12" customHeight="1" x14ac:dyDescent="0.25">
      <c r="A38" s="29"/>
      <c r="B38" s="35" t="s">
        <v>48</v>
      </c>
      <c r="C38" s="39"/>
      <c r="D38" s="39"/>
      <c r="E38" s="88"/>
      <c r="F38" s="88"/>
      <c r="G38" s="88"/>
    </row>
    <row r="39" spans="1:13" s="26" customFormat="1" ht="24" customHeight="1" x14ac:dyDescent="0.25">
      <c r="A39" s="29"/>
      <c r="B39" s="23" t="s">
        <v>49</v>
      </c>
      <c r="C39" s="23" t="s">
        <v>50</v>
      </c>
      <c r="D39" s="23" t="s">
        <v>51</v>
      </c>
      <c r="E39" s="89" t="s">
        <v>27</v>
      </c>
      <c r="F39" s="89" t="s">
        <v>28</v>
      </c>
      <c r="G39" s="89" t="s">
        <v>29</v>
      </c>
      <c r="K39" s="42"/>
    </row>
    <row r="40" spans="1:13" s="26" customFormat="1" ht="12.75" customHeight="1" x14ac:dyDescent="0.25">
      <c r="A40" s="29"/>
      <c r="B40" s="19" t="s">
        <v>52</v>
      </c>
      <c r="C40" s="18"/>
      <c r="D40" s="18"/>
      <c r="E40" s="81"/>
      <c r="F40" s="93"/>
      <c r="G40" s="20"/>
      <c r="K40" s="42"/>
    </row>
    <row r="41" spans="1:13" s="26" customFormat="1" ht="12.75" customHeight="1" x14ac:dyDescent="0.25">
      <c r="A41" s="29"/>
      <c r="B41" s="17" t="s">
        <v>53</v>
      </c>
      <c r="C41" s="18" t="s">
        <v>54</v>
      </c>
      <c r="D41" s="136">
        <v>50</v>
      </c>
      <c r="E41" s="92" t="s">
        <v>39</v>
      </c>
      <c r="F41" s="94">
        <v>600</v>
      </c>
      <c r="G41" s="20">
        <f>+D41*F41</f>
        <v>30000</v>
      </c>
    </row>
    <row r="42" spans="1:13" s="26" customFormat="1" ht="12.75" customHeight="1" x14ac:dyDescent="0.25">
      <c r="A42" s="29"/>
      <c r="B42" s="17" t="s">
        <v>55</v>
      </c>
      <c r="C42" s="18" t="s">
        <v>54</v>
      </c>
      <c r="D42" s="136">
        <v>25</v>
      </c>
      <c r="E42" s="92" t="s">
        <v>39</v>
      </c>
      <c r="F42" s="94">
        <v>1978</v>
      </c>
      <c r="G42" s="20">
        <f>+D42*F42</f>
        <v>49450</v>
      </c>
    </row>
    <row r="43" spans="1:13" s="26" customFormat="1" ht="12.75" customHeight="1" x14ac:dyDescent="0.25">
      <c r="A43" s="29"/>
      <c r="B43" s="19" t="s">
        <v>56</v>
      </c>
      <c r="C43" s="18"/>
      <c r="D43" s="136"/>
      <c r="E43" s="92"/>
      <c r="F43" s="94"/>
      <c r="G43" s="20"/>
    </row>
    <row r="44" spans="1:13" s="26" customFormat="1" ht="12.75" customHeight="1" x14ac:dyDescent="0.25">
      <c r="A44" s="29"/>
      <c r="B44" s="17" t="s">
        <v>57</v>
      </c>
      <c r="C44" s="18" t="s">
        <v>58</v>
      </c>
      <c r="D44" s="136">
        <v>150</v>
      </c>
      <c r="E44" s="92" t="s">
        <v>44</v>
      </c>
      <c r="F44" s="95">
        <v>1018</v>
      </c>
      <c r="G44" s="21">
        <f>+D44*F44</f>
        <v>152700</v>
      </c>
    </row>
    <row r="45" spans="1:13" s="26" customFormat="1" ht="12.75" customHeight="1" x14ac:dyDescent="0.25">
      <c r="A45" s="29"/>
      <c r="B45" s="17" t="s">
        <v>59</v>
      </c>
      <c r="C45" s="18" t="s">
        <v>58</v>
      </c>
      <c r="D45" s="136">
        <v>300</v>
      </c>
      <c r="E45" s="92" t="s">
        <v>39</v>
      </c>
      <c r="F45" s="94">
        <v>1120</v>
      </c>
      <c r="G45" s="20">
        <f>+D45*F45</f>
        <v>336000</v>
      </c>
    </row>
    <row r="46" spans="1:13" s="26" customFormat="1" ht="12.75" customHeight="1" x14ac:dyDescent="0.25">
      <c r="A46" s="29"/>
      <c r="B46" s="17" t="s">
        <v>60</v>
      </c>
      <c r="C46" s="18" t="s">
        <v>58</v>
      </c>
      <c r="D46" s="136">
        <v>300</v>
      </c>
      <c r="E46" s="92" t="s">
        <v>39</v>
      </c>
      <c r="F46" s="94">
        <v>150</v>
      </c>
      <c r="G46" s="20">
        <f>+D46*F46</f>
        <v>45000</v>
      </c>
    </row>
    <row r="47" spans="1:13" s="26" customFormat="1" ht="12.75" customHeight="1" x14ac:dyDescent="0.25">
      <c r="A47" s="29"/>
      <c r="B47" s="19" t="s">
        <v>61</v>
      </c>
      <c r="C47" s="18"/>
      <c r="D47" s="136"/>
      <c r="E47" s="92"/>
      <c r="F47" s="94"/>
      <c r="G47" s="20"/>
    </row>
    <row r="48" spans="1:13" s="26" customFormat="1" ht="12.75" customHeight="1" x14ac:dyDescent="0.25">
      <c r="A48" s="29"/>
      <c r="B48" s="17" t="s">
        <v>62</v>
      </c>
      <c r="C48" s="18" t="s">
        <v>63</v>
      </c>
      <c r="D48" s="18">
        <v>2</v>
      </c>
      <c r="E48" s="92" t="s">
        <v>39</v>
      </c>
      <c r="F48" s="96">
        <v>19000</v>
      </c>
      <c r="G48" s="20">
        <f>+D48*F48</f>
        <v>38000</v>
      </c>
    </row>
    <row r="49" spans="1:7" s="26" customFormat="1" ht="12.75" customHeight="1" x14ac:dyDescent="0.25">
      <c r="A49" s="29"/>
      <c r="B49" s="17" t="s">
        <v>64</v>
      </c>
      <c r="C49" s="18" t="s">
        <v>63</v>
      </c>
      <c r="D49" s="18">
        <v>1</v>
      </c>
      <c r="E49" s="81" t="s">
        <v>65</v>
      </c>
      <c r="F49" s="97">
        <v>21000</v>
      </c>
      <c r="G49" s="20">
        <f>+D49*F49</f>
        <v>21000</v>
      </c>
    </row>
    <row r="50" spans="1:7" s="26" customFormat="1" ht="13.5" customHeight="1" x14ac:dyDescent="0.25">
      <c r="A50" s="29"/>
      <c r="B50" s="13" t="s">
        <v>66</v>
      </c>
      <c r="C50" s="14"/>
      <c r="D50" s="14"/>
      <c r="E50" s="84"/>
      <c r="F50" s="84"/>
      <c r="G50" s="85">
        <f>SUM(G40:G49)</f>
        <v>672150</v>
      </c>
    </row>
    <row r="51" spans="1:7" s="26" customFormat="1" ht="12" customHeight="1" x14ac:dyDescent="0.25">
      <c r="A51" s="29"/>
      <c r="B51" s="9"/>
      <c r="C51" s="9"/>
      <c r="D51" s="135"/>
      <c r="E51" s="86"/>
      <c r="F51" s="87"/>
      <c r="G51" s="87"/>
    </row>
    <row r="52" spans="1:7" s="26" customFormat="1" ht="12" customHeight="1" x14ac:dyDescent="0.25">
      <c r="A52" s="29"/>
      <c r="B52" s="35" t="s">
        <v>67</v>
      </c>
      <c r="C52" s="39"/>
      <c r="D52" s="39"/>
      <c r="E52" s="88"/>
      <c r="F52" s="88"/>
      <c r="G52" s="88"/>
    </row>
    <row r="53" spans="1:7" s="26" customFormat="1" ht="24" customHeight="1" x14ac:dyDescent="0.25">
      <c r="A53" s="29"/>
      <c r="B53" s="22" t="s">
        <v>68</v>
      </c>
      <c r="C53" s="23" t="s">
        <v>50</v>
      </c>
      <c r="D53" s="23" t="s">
        <v>51</v>
      </c>
      <c r="E53" s="90" t="s">
        <v>27</v>
      </c>
      <c r="F53" s="89" t="s">
        <v>28</v>
      </c>
      <c r="G53" s="90" t="s">
        <v>29</v>
      </c>
    </row>
    <row r="54" spans="1:7" s="26" customFormat="1" ht="17.25" customHeight="1" x14ac:dyDescent="0.25">
      <c r="A54" s="29"/>
      <c r="B54" s="24" t="s">
        <v>69</v>
      </c>
      <c r="C54" s="18" t="s">
        <v>70</v>
      </c>
      <c r="D54" s="137">
        <f>G9</f>
        <v>350</v>
      </c>
      <c r="E54" s="118" t="s">
        <v>71</v>
      </c>
      <c r="F54" s="118">
        <v>600</v>
      </c>
      <c r="G54" s="98">
        <f>+D54*F54</f>
        <v>210000</v>
      </c>
    </row>
    <row r="55" spans="1:7" s="26" customFormat="1" ht="13.5" customHeight="1" x14ac:dyDescent="0.25">
      <c r="A55" s="29"/>
      <c r="B55" s="13" t="s">
        <v>72</v>
      </c>
      <c r="C55" s="14"/>
      <c r="D55" s="14"/>
      <c r="E55" s="15"/>
      <c r="F55" s="15"/>
      <c r="G55" s="16">
        <f>SUM(G54)</f>
        <v>210000</v>
      </c>
    </row>
    <row r="56" spans="1:7" s="26" customFormat="1" ht="12" customHeight="1" x14ac:dyDescent="0.25">
      <c r="A56" s="29"/>
      <c r="B56" s="99"/>
      <c r="C56" s="99"/>
      <c r="D56" s="100"/>
      <c r="E56" s="100"/>
      <c r="F56" s="101"/>
      <c r="G56" s="101"/>
    </row>
    <row r="57" spans="1:7" s="26" customFormat="1" ht="12" customHeight="1" x14ac:dyDescent="0.25">
      <c r="A57" s="29"/>
      <c r="B57" s="106" t="s">
        <v>73</v>
      </c>
      <c r="C57" s="107"/>
      <c r="D57" s="108"/>
      <c r="E57" s="108"/>
      <c r="F57" s="108"/>
      <c r="G57" s="109">
        <f>G22+G36+G50+G55</f>
        <v>1098150</v>
      </c>
    </row>
    <row r="58" spans="1:7" s="26" customFormat="1" ht="12" customHeight="1" x14ac:dyDescent="0.25">
      <c r="A58" s="29"/>
      <c r="B58" s="110" t="s">
        <v>74</v>
      </c>
      <c r="C58" s="104"/>
      <c r="D58" s="105"/>
      <c r="E58" s="105"/>
      <c r="F58" s="105"/>
      <c r="G58" s="111">
        <f>G57*0.05</f>
        <v>54907.5</v>
      </c>
    </row>
    <row r="59" spans="1:7" s="26" customFormat="1" ht="12" customHeight="1" x14ac:dyDescent="0.25">
      <c r="A59" s="29"/>
      <c r="B59" s="112" t="s">
        <v>75</v>
      </c>
      <c r="C59" s="102"/>
      <c r="D59" s="103"/>
      <c r="E59" s="103"/>
      <c r="F59" s="103"/>
      <c r="G59" s="113">
        <f>G58+G57</f>
        <v>1153057.5</v>
      </c>
    </row>
    <row r="60" spans="1:7" s="26" customFormat="1" ht="12" customHeight="1" x14ac:dyDescent="0.25">
      <c r="A60" s="29"/>
      <c r="B60" s="110" t="s">
        <v>76</v>
      </c>
      <c r="C60" s="104"/>
      <c r="D60" s="105"/>
      <c r="E60" s="105"/>
      <c r="F60" s="105"/>
      <c r="G60" s="111">
        <f>G12</f>
        <v>1225000</v>
      </c>
    </row>
    <row r="61" spans="1:7" s="26" customFormat="1" ht="12" customHeight="1" x14ac:dyDescent="0.25">
      <c r="A61" s="29"/>
      <c r="B61" s="114" t="s">
        <v>77</v>
      </c>
      <c r="C61" s="115"/>
      <c r="D61" s="116"/>
      <c r="E61" s="116"/>
      <c r="F61" s="116"/>
      <c r="G61" s="117">
        <f>G60-G59</f>
        <v>71942.5</v>
      </c>
    </row>
    <row r="62" spans="1:7" s="26" customFormat="1" ht="12" customHeight="1" x14ac:dyDescent="0.25">
      <c r="A62" s="29"/>
      <c r="B62" s="43" t="s">
        <v>78</v>
      </c>
      <c r="C62" s="44"/>
      <c r="D62" s="44"/>
      <c r="E62" s="44"/>
      <c r="F62" s="44"/>
      <c r="G62" s="45"/>
    </row>
    <row r="63" spans="1:7" s="26" customFormat="1" ht="12.75" customHeight="1" thickBot="1" x14ac:dyDescent="0.3">
      <c r="A63" s="29"/>
      <c r="B63" s="46"/>
      <c r="C63" s="44"/>
      <c r="D63" s="44"/>
      <c r="E63" s="44"/>
      <c r="F63" s="44"/>
      <c r="G63" s="45"/>
    </row>
    <row r="64" spans="1:7" s="26" customFormat="1" ht="12" customHeight="1" x14ac:dyDescent="0.25">
      <c r="A64" s="29"/>
      <c r="B64" s="47" t="s">
        <v>79</v>
      </c>
      <c r="C64" s="48"/>
      <c r="D64" s="48"/>
      <c r="E64" s="48"/>
      <c r="F64" s="49"/>
      <c r="G64" s="45"/>
    </row>
    <row r="65" spans="1:7" s="26" customFormat="1" ht="12" customHeight="1" x14ac:dyDescent="0.25">
      <c r="A65" s="29"/>
      <c r="B65" s="50" t="s">
        <v>80</v>
      </c>
      <c r="C65" s="3"/>
      <c r="D65" s="3"/>
      <c r="E65" s="3"/>
      <c r="F65" s="51"/>
      <c r="G65" s="45"/>
    </row>
    <row r="66" spans="1:7" s="26" customFormat="1" ht="12" customHeight="1" x14ac:dyDescent="0.25">
      <c r="A66" s="29"/>
      <c r="B66" s="50" t="s">
        <v>81</v>
      </c>
      <c r="C66" s="3"/>
      <c r="D66" s="3"/>
      <c r="E66" s="3"/>
      <c r="F66" s="51"/>
      <c r="G66" s="45"/>
    </row>
    <row r="67" spans="1:7" s="26" customFormat="1" ht="12" customHeight="1" x14ac:dyDescent="0.25">
      <c r="A67" s="29"/>
      <c r="B67" s="50" t="s">
        <v>82</v>
      </c>
      <c r="C67" s="3"/>
      <c r="D67" s="3"/>
      <c r="E67" s="3"/>
      <c r="F67" s="51"/>
      <c r="G67" s="45"/>
    </row>
    <row r="68" spans="1:7" s="26" customFormat="1" ht="12" customHeight="1" x14ac:dyDescent="0.25">
      <c r="A68" s="29"/>
      <c r="B68" s="50" t="s">
        <v>83</v>
      </c>
      <c r="C68" s="3"/>
      <c r="D68" s="3"/>
      <c r="E68" s="3"/>
      <c r="F68" s="51"/>
      <c r="G68" s="45"/>
    </row>
    <row r="69" spans="1:7" s="26" customFormat="1" ht="12" customHeight="1" x14ac:dyDescent="0.25">
      <c r="A69" s="29"/>
      <c r="B69" s="50" t="s">
        <v>84</v>
      </c>
      <c r="C69" s="3"/>
      <c r="D69" s="3"/>
      <c r="E69" s="3"/>
      <c r="F69" s="51"/>
      <c r="G69" s="45"/>
    </row>
    <row r="70" spans="1:7" s="26" customFormat="1" ht="12.75" customHeight="1" thickBot="1" x14ac:dyDescent="0.3">
      <c r="A70" s="29"/>
      <c r="B70" s="52" t="s">
        <v>85</v>
      </c>
      <c r="C70" s="53"/>
      <c r="D70" s="53"/>
      <c r="E70" s="53"/>
      <c r="F70" s="54"/>
      <c r="G70" s="45"/>
    </row>
    <row r="71" spans="1:7" s="26" customFormat="1" ht="12.75" customHeight="1" thickBot="1" x14ac:dyDescent="0.3">
      <c r="A71" s="29"/>
      <c r="B71" s="46"/>
      <c r="C71" s="3"/>
      <c r="D71" s="3"/>
      <c r="E71" s="3"/>
      <c r="F71" s="3"/>
      <c r="G71" s="45"/>
    </row>
    <row r="72" spans="1:7" s="26" customFormat="1" ht="15" customHeight="1" thickBot="1" x14ac:dyDescent="0.3">
      <c r="A72" s="29"/>
      <c r="B72" s="126" t="s">
        <v>86</v>
      </c>
      <c r="C72" s="127"/>
      <c r="D72" s="55"/>
      <c r="E72" s="56"/>
      <c r="F72" s="56"/>
      <c r="G72" s="45"/>
    </row>
    <row r="73" spans="1:7" s="26" customFormat="1" ht="12" customHeight="1" x14ac:dyDescent="0.25">
      <c r="A73" s="29"/>
      <c r="B73" s="57" t="s">
        <v>68</v>
      </c>
      <c r="C73" s="58" t="s">
        <v>87</v>
      </c>
      <c r="D73" s="59" t="s">
        <v>88</v>
      </c>
      <c r="E73" s="56"/>
      <c r="F73" s="56"/>
      <c r="G73" s="45"/>
    </row>
    <row r="74" spans="1:7" s="26" customFormat="1" ht="12" customHeight="1" x14ac:dyDescent="0.25">
      <c r="A74" s="29"/>
      <c r="B74" s="60" t="s">
        <v>89</v>
      </c>
      <c r="C74" s="61">
        <f>G22</f>
        <v>40000</v>
      </c>
      <c r="D74" s="62">
        <f>(C74/C80)</f>
        <v>3.4690377539715059E-2</v>
      </c>
      <c r="E74" s="56"/>
      <c r="F74" s="56"/>
      <c r="G74" s="45"/>
    </row>
    <row r="75" spans="1:7" s="26" customFormat="1" ht="12" customHeight="1" x14ac:dyDescent="0.25">
      <c r="A75" s="29"/>
      <c r="B75" s="60" t="s">
        <v>90</v>
      </c>
      <c r="C75" s="61">
        <f>G26</f>
        <v>0</v>
      </c>
      <c r="D75" s="62">
        <v>0</v>
      </c>
      <c r="E75" s="56"/>
      <c r="F75" s="56"/>
      <c r="G75" s="45"/>
    </row>
    <row r="76" spans="1:7" s="26" customFormat="1" ht="12" customHeight="1" x14ac:dyDescent="0.25">
      <c r="A76" s="29"/>
      <c r="B76" s="60" t="s">
        <v>91</v>
      </c>
      <c r="C76" s="61">
        <f>G36</f>
        <v>176000</v>
      </c>
      <c r="D76" s="62">
        <f>(C76/C80)</f>
        <v>0.15263766117474628</v>
      </c>
      <c r="E76" s="56"/>
      <c r="F76" s="56"/>
      <c r="G76" s="45"/>
    </row>
    <row r="77" spans="1:7" s="26" customFormat="1" ht="12" customHeight="1" x14ac:dyDescent="0.25">
      <c r="A77" s="29"/>
      <c r="B77" s="60" t="s">
        <v>49</v>
      </c>
      <c r="C77" s="61">
        <f>G50</f>
        <v>672150</v>
      </c>
      <c r="D77" s="62">
        <f>(C77/C80)</f>
        <v>0.58292843158298702</v>
      </c>
      <c r="E77" s="56"/>
      <c r="F77" s="56"/>
      <c r="G77" s="45"/>
    </row>
    <row r="78" spans="1:7" s="26" customFormat="1" ht="12" customHeight="1" x14ac:dyDescent="0.25">
      <c r="A78" s="29"/>
      <c r="B78" s="60" t="s">
        <v>92</v>
      </c>
      <c r="C78" s="63">
        <f>G54</f>
        <v>210000</v>
      </c>
      <c r="D78" s="62">
        <f>(C78/C80)</f>
        <v>0.18212448208350407</v>
      </c>
      <c r="E78" s="64"/>
      <c r="F78" s="64"/>
      <c r="G78" s="45"/>
    </row>
    <row r="79" spans="1:7" s="26" customFormat="1" ht="12" customHeight="1" x14ac:dyDescent="0.25">
      <c r="A79" s="29"/>
      <c r="B79" s="60" t="s">
        <v>93</v>
      </c>
      <c r="C79" s="63">
        <f>G58</f>
        <v>54907.5</v>
      </c>
      <c r="D79" s="62">
        <f>(C79/C80)</f>
        <v>4.7619047619047616E-2</v>
      </c>
      <c r="E79" s="64"/>
      <c r="F79" s="64"/>
      <c r="G79" s="45"/>
    </row>
    <row r="80" spans="1:7" s="26" customFormat="1" ht="12.75" customHeight="1" thickBot="1" x14ac:dyDescent="0.3">
      <c r="A80" s="29"/>
      <c r="B80" s="65" t="s">
        <v>94</v>
      </c>
      <c r="C80" s="66">
        <f>SUM(C74:C79)</f>
        <v>1153057.5</v>
      </c>
      <c r="D80" s="67">
        <f>SUM(D74:D79)</f>
        <v>1</v>
      </c>
      <c r="E80" s="64"/>
      <c r="F80" s="64"/>
      <c r="G80" s="45"/>
    </row>
    <row r="81" spans="1:7" s="26" customFormat="1" ht="12" customHeight="1" x14ac:dyDescent="0.25">
      <c r="A81" s="29"/>
      <c r="B81" s="46"/>
      <c r="C81" s="44"/>
      <c r="D81" s="44"/>
      <c r="E81" s="44"/>
      <c r="F81" s="44"/>
      <c r="G81" s="45"/>
    </row>
    <row r="82" spans="1:7" s="26" customFormat="1" ht="12.75" customHeight="1" thickBot="1" x14ac:dyDescent="0.3">
      <c r="A82" s="29"/>
      <c r="B82" s="68"/>
      <c r="C82" s="44"/>
      <c r="D82" s="44"/>
      <c r="E82" s="44"/>
      <c r="F82" s="44"/>
      <c r="G82" s="45"/>
    </row>
    <row r="83" spans="1:7" s="26" customFormat="1" ht="12" customHeight="1" x14ac:dyDescent="0.25">
      <c r="A83" s="29"/>
      <c r="B83" s="69"/>
      <c r="C83" s="70" t="s">
        <v>95</v>
      </c>
      <c r="D83" s="71"/>
      <c r="E83" s="72"/>
      <c r="F83" s="64"/>
      <c r="G83" s="45"/>
    </row>
    <row r="84" spans="1:7" s="26" customFormat="1" ht="12" customHeight="1" x14ac:dyDescent="0.25">
      <c r="A84" s="29"/>
      <c r="B84" s="73" t="s">
        <v>96</v>
      </c>
      <c r="C84" s="74">
        <v>330</v>
      </c>
      <c r="D84" s="74">
        <f>G9</f>
        <v>350</v>
      </c>
      <c r="E84" s="75">
        <v>380</v>
      </c>
      <c r="F84" s="76"/>
      <c r="G84" s="77"/>
    </row>
    <row r="85" spans="1:7" s="26" customFormat="1" ht="12.75" customHeight="1" thickBot="1" x14ac:dyDescent="0.3">
      <c r="A85" s="29"/>
      <c r="B85" s="78" t="s">
        <v>97</v>
      </c>
      <c r="C85" s="79">
        <f>(G59/C84)</f>
        <v>3494.1136363636365</v>
      </c>
      <c r="D85" s="79">
        <f>(G59/D84)</f>
        <v>3294.45</v>
      </c>
      <c r="E85" s="80">
        <f>(G59/E84)</f>
        <v>3034.3618421052633</v>
      </c>
      <c r="F85" s="76"/>
      <c r="G85" s="77"/>
    </row>
    <row r="86" spans="1:7" s="26" customFormat="1" ht="15.6" customHeight="1" x14ac:dyDescent="0.25">
      <c r="A86" s="29"/>
      <c r="B86" s="43" t="s">
        <v>98</v>
      </c>
      <c r="C86" s="3"/>
      <c r="D86" s="3"/>
      <c r="E86" s="3"/>
      <c r="F86" s="3"/>
      <c r="G86" s="3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ballica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2014-09-10T20:26:27Z</dcterms:created>
  <dcterms:modified xsi:type="dcterms:W3CDTF">2022-06-22T17:31:03Z</dcterms:modified>
  <cp:category/>
  <cp:contentStatus/>
</cp:coreProperties>
</file>